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Z:\DELCO\Planilhas\Planilhas\086_22 Vigilância Desarmada Rede Armazenadora\Instrução\Modelos para Anexo ao Portal e Edital\"/>
    </mc:Choice>
  </mc:AlternateContent>
  <bookViews>
    <workbookView xWindow="0" yWindow="0" windowWidth="20460" windowHeight="7680" tabRatio="769"/>
  </bookViews>
  <sheets>
    <sheet name="Observações" sheetId="126" r:id="rId1"/>
    <sheet name="Insumos, Uniformes, EPI's- P II" sheetId="65" r:id="rId2"/>
    <sheet name="Vigia NOT desarm - ASITU" sheetId="86" r:id="rId3"/>
    <sheet name="Vigia DIU desarm - ASITU" sheetId="99" r:id="rId4"/>
    <sheet name="Vigia NOT desarm - ASOUR" sheetId="130" r:id="rId5"/>
    <sheet name="Vigia DIU desarm - ASOUR" sheetId="129" r:id="rId6"/>
    <sheet name="Vigia NOT desarm - ARPAP" sheetId="131" r:id="rId7"/>
    <sheet name="Vigia DIU desarm - ARPAP" sheetId="132" r:id="rId8"/>
    <sheet name="Vigia NOT desarm - ARPED" sheetId="133" r:id="rId9"/>
    <sheet name="Vigia DIU desarm - ARPED" sheetId="134" r:id="rId10"/>
    <sheet name="Vigia NOT desarm - ASRIB" sheetId="137" r:id="rId11"/>
    <sheet name="Vigia DIU desarm - ASRIB" sheetId="138" r:id="rId12"/>
    <sheet name="Vigia NOT desarm - ARSAN 123" sheetId="139" r:id="rId13"/>
    <sheet name="Vigia DIU desarm - ARSAN 123" sheetId="140" r:id="rId14"/>
    <sheet name="Vigia NOT desarm - ARSAN 141" sheetId="143" r:id="rId15"/>
    <sheet name="Vigia DIU desarm - ARSAN 141" sheetId="144" r:id="rId16"/>
    <sheet name="Vigia NOT desarm - ASSJP" sheetId="145" r:id="rId17"/>
    <sheet name="Vigia DIU desarm - ASSJP" sheetId="146" r:id="rId18"/>
    <sheet name="Vigia NOT desarm - ARSMA" sheetId="147" r:id="rId19"/>
    <sheet name="Vigia DIU desarm - ARSMA" sheetId="148" r:id="rId20"/>
    <sheet name="Resumo Geral - PARTE II" sheetId="63" r:id="rId21"/>
  </sheets>
  <externalReferences>
    <externalReference r:id="rId22"/>
    <externalReference r:id="rId23"/>
    <externalReference r:id="rId24"/>
  </externalReferences>
  <definedNames>
    <definedName name="_xlnm.Print_Area" localSheetId="1">'Insumos, Uniformes, EPI''s- P II'!$A$1:$U$46</definedName>
    <definedName name="_xlnm.Print_Area" localSheetId="20">'Resumo Geral - PARTE II'!$A$1:$I$34</definedName>
    <definedName name="_xlnm.Print_Area" localSheetId="7">'Vigia DIU desarm - ARPAP'!$A$1:$G$136</definedName>
    <definedName name="_xlnm.Print_Area" localSheetId="9">'Vigia DIU desarm - ARPED'!$A$1:$G$136</definedName>
    <definedName name="_xlnm.Print_Area" localSheetId="13">'Vigia DIU desarm - ARSAN 123'!$A$1:$G$136</definedName>
    <definedName name="_xlnm.Print_Area" localSheetId="15">'Vigia DIU desarm - ARSAN 141'!$A$1:$G$136</definedName>
    <definedName name="_xlnm.Print_Area" localSheetId="19">'Vigia DIU desarm - ARSMA'!$A$1:$G$136</definedName>
    <definedName name="_xlnm.Print_Area" localSheetId="3">'Vigia DIU desarm - ASITU'!$A$1:$G$136</definedName>
    <definedName name="_xlnm.Print_Area" localSheetId="5">'Vigia DIU desarm - ASOUR'!$A$1:$G$136</definedName>
    <definedName name="_xlnm.Print_Area" localSheetId="11">'Vigia DIU desarm - ASRIB'!$A$1:$G$136</definedName>
    <definedName name="_xlnm.Print_Area" localSheetId="17">'Vigia DIU desarm - ASSJP'!$A$1:$G$136</definedName>
    <definedName name="_xlnm.Print_Area" localSheetId="6">'Vigia NOT desarm - ARPAP'!$A$1:$G$136</definedName>
    <definedName name="_xlnm.Print_Area" localSheetId="8">'Vigia NOT desarm - ARPED'!$A$1:$G$136</definedName>
    <definedName name="_xlnm.Print_Area" localSheetId="12">'Vigia NOT desarm - ARSAN 123'!$A$1:$G$136</definedName>
    <definedName name="_xlnm.Print_Area" localSheetId="14">'Vigia NOT desarm - ARSAN 141'!$A$1:$G$136</definedName>
    <definedName name="_xlnm.Print_Area" localSheetId="18">'Vigia NOT desarm - ARSMA'!$A$1:$G$136</definedName>
    <definedName name="_xlnm.Print_Area" localSheetId="2">'Vigia NOT desarm - ASITU'!$A$1:$G$136</definedName>
    <definedName name="_xlnm.Print_Area" localSheetId="4">'Vigia NOT desarm - ASOUR'!$A$1:$G$136</definedName>
    <definedName name="_xlnm.Print_Area" localSheetId="10">'Vigia NOT desarm - ASRIB'!$A$1:$G$136</definedName>
    <definedName name="_xlnm.Print_Area" localSheetId="16">'Vigia NOT desarm - ASSJP'!$A$1:$G$136</definedName>
    <definedName name="EQUIPTOS" localSheetId="7">'[1]Equipamentos e material'!#REF!</definedName>
    <definedName name="EQUIPTOS" localSheetId="9">'[1]Equipamentos e material'!#REF!</definedName>
    <definedName name="EQUIPTOS" localSheetId="13">'[1]Equipamentos e material'!#REF!</definedName>
    <definedName name="EQUIPTOS" localSheetId="15">'[1]Equipamentos e material'!#REF!</definedName>
    <definedName name="EQUIPTOS" localSheetId="19">'[1]Equipamentos e material'!#REF!</definedName>
    <definedName name="EQUIPTOS" localSheetId="5">'[1]Equipamentos e material'!#REF!</definedName>
    <definedName name="EQUIPTOS" localSheetId="11">'[1]Equipamentos e material'!#REF!</definedName>
    <definedName name="EQUIPTOS" localSheetId="17">'[1]Equipamentos e material'!#REF!</definedName>
    <definedName name="EQUIPTOS" localSheetId="6">'[1]Equipamentos e material'!#REF!</definedName>
    <definedName name="EQUIPTOS" localSheetId="8">'[1]Equipamentos e material'!#REF!</definedName>
    <definedName name="EQUIPTOS" localSheetId="12">'[1]Equipamentos e material'!#REF!</definedName>
    <definedName name="EQUIPTOS" localSheetId="14">'[1]Equipamentos e material'!#REF!</definedName>
    <definedName name="EQUIPTOS" localSheetId="18">'[1]Equipamentos e material'!#REF!</definedName>
    <definedName name="EQUIPTOS" localSheetId="4">'[1]Equipamentos e material'!#REF!</definedName>
    <definedName name="EQUIPTOS" localSheetId="10">'[1]Equipamentos e material'!#REF!</definedName>
    <definedName name="EQUIPTOS" localSheetId="16">'[1]Equipamentos e material'!#REF!</definedName>
    <definedName name="EQUIPTOS">'[1]Equipamentos e material'!#REF!</definedName>
    <definedName name="_xlnm.Print_Titles" localSheetId="1">'Insumos, Uniformes, EPI''s- P II'!$1:$3</definedName>
  </definedNames>
  <calcPr calcId="152511" iterate="1" fullPrecision="0"/>
</workbook>
</file>

<file path=xl/calcChain.xml><?xml version="1.0" encoding="utf-8"?>
<calcChain xmlns="http://schemas.openxmlformats.org/spreadsheetml/2006/main">
  <c r="F92" i="99" l="1"/>
  <c r="F92" i="130"/>
  <c r="F92" i="129"/>
  <c r="F92" i="131"/>
  <c r="F92" i="132"/>
  <c r="F92" i="133"/>
  <c r="F92" i="134"/>
  <c r="F92" i="137"/>
  <c r="F92" i="138"/>
  <c r="F92" i="139"/>
  <c r="F92" i="140"/>
  <c r="F92" i="143"/>
  <c r="F92" i="144"/>
  <c r="F92" i="145"/>
  <c r="F92" i="146"/>
  <c r="F92" i="147"/>
  <c r="F92" i="148"/>
  <c r="F92" i="86"/>
  <c r="F86" i="99"/>
  <c r="F86" i="130"/>
  <c r="F86" i="129"/>
  <c r="F86" i="131"/>
  <c r="F86" i="132"/>
  <c r="F86" i="133"/>
  <c r="F86" i="134"/>
  <c r="F86" i="137"/>
  <c r="F86" i="138"/>
  <c r="F86" i="139"/>
  <c r="F86" i="140"/>
  <c r="F86" i="143"/>
  <c r="F86" i="144"/>
  <c r="F86" i="145"/>
  <c r="F86" i="146"/>
  <c r="F86" i="147"/>
  <c r="F86" i="148"/>
  <c r="F86" i="86"/>
  <c r="F83" i="99"/>
  <c r="F83" i="130"/>
  <c r="F83" i="129"/>
  <c r="F83" i="131"/>
  <c r="F83" i="132"/>
  <c r="F83" i="133"/>
  <c r="F83" i="134"/>
  <c r="F83" i="137"/>
  <c r="F83" i="138"/>
  <c r="F83" i="139"/>
  <c r="F83" i="140"/>
  <c r="F83" i="143"/>
  <c r="F83" i="144"/>
  <c r="F83" i="145"/>
  <c r="F83" i="146"/>
  <c r="F83" i="147"/>
  <c r="F83" i="148"/>
  <c r="F83" i="86"/>
  <c r="F81" i="99"/>
  <c r="F81" i="130"/>
  <c r="F81" i="129"/>
  <c r="F81" i="131"/>
  <c r="F81" i="132"/>
  <c r="F81" i="133"/>
  <c r="F81" i="134"/>
  <c r="F81" i="137"/>
  <c r="F81" i="138"/>
  <c r="F81" i="139"/>
  <c r="F81" i="140"/>
  <c r="F81" i="143"/>
  <c r="F81" i="144"/>
  <c r="F81" i="145"/>
  <c r="F81" i="146"/>
  <c r="F81" i="147"/>
  <c r="F81" i="148"/>
  <c r="F81" i="86"/>
  <c r="F80" i="99"/>
  <c r="F80" i="130"/>
  <c r="F80" i="129"/>
  <c r="F80" i="131"/>
  <c r="F80" i="132"/>
  <c r="F80" i="133"/>
  <c r="F80" i="134"/>
  <c r="F80" i="137"/>
  <c r="F80" i="138"/>
  <c r="F80" i="139"/>
  <c r="F80" i="140"/>
  <c r="F80" i="143"/>
  <c r="F80" i="144"/>
  <c r="F80" i="145"/>
  <c r="F80" i="146"/>
  <c r="F80" i="147"/>
  <c r="F80" i="148"/>
  <c r="F80" i="86"/>
  <c r="F79" i="99"/>
  <c r="F79" i="130"/>
  <c r="F79" i="129"/>
  <c r="F79" i="131"/>
  <c r="F79" i="132"/>
  <c r="F79" i="133"/>
  <c r="F79" i="134"/>
  <c r="F79" i="137"/>
  <c r="F79" i="138"/>
  <c r="F79" i="139"/>
  <c r="F79" i="140"/>
  <c r="F79" i="143"/>
  <c r="F79" i="144"/>
  <c r="F79" i="145"/>
  <c r="F79" i="146"/>
  <c r="F79" i="147"/>
  <c r="F79" i="148"/>
  <c r="F79" i="86"/>
  <c r="F72" i="99"/>
  <c r="F72" i="130"/>
  <c r="F72" i="129"/>
  <c r="F72" i="131"/>
  <c r="F72" i="132"/>
  <c r="F72" i="133"/>
  <c r="F72" i="134"/>
  <c r="F72" i="137"/>
  <c r="F72" i="138"/>
  <c r="F72" i="139"/>
  <c r="F72" i="140"/>
  <c r="F72" i="143"/>
  <c r="F72" i="144"/>
  <c r="F72" i="145"/>
  <c r="F72" i="146"/>
  <c r="F72" i="147"/>
  <c r="F72" i="148"/>
  <c r="F72" i="86"/>
  <c r="F71" i="99"/>
  <c r="F71" i="130"/>
  <c r="F71" i="129"/>
  <c r="F71" i="131"/>
  <c r="F71" i="132"/>
  <c r="F71" i="133"/>
  <c r="F71" i="134"/>
  <c r="F71" i="137"/>
  <c r="F71" i="138"/>
  <c r="F71" i="139"/>
  <c r="F71" i="140"/>
  <c r="F71" i="143"/>
  <c r="F71" i="144"/>
  <c r="F71" i="145"/>
  <c r="F71" i="146"/>
  <c r="F71" i="147"/>
  <c r="F71" i="148"/>
  <c r="F71" i="86"/>
  <c r="F69" i="99"/>
  <c r="F69" i="130"/>
  <c r="F69" i="129"/>
  <c r="F69" i="131"/>
  <c r="F69" i="132"/>
  <c r="F69" i="133"/>
  <c r="F69" i="134"/>
  <c r="F69" i="137"/>
  <c r="F69" i="138"/>
  <c r="F69" i="139"/>
  <c r="F69" i="140"/>
  <c r="F69" i="143"/>
  <c r="F69" i="144"/>
  <c r="F69" i="145"/>
  <c r="F69" i="146"/>
  <c r="F69" i="147"/>
  <c r="F69" i="148"/>
  <c r="F69" i="86"/>
  <c r="F37" i="99"/>
  <c r="F37" i="130"/>
  <c r="F37" i="129"/>
  <c r="F37" i="131"/>
  <c r="F37" i="132"/>
  <c r="F37" i="133"/>
  <c r="F37" i="134"/>
  <c r="F37" i="137"/>
  <c r="F37" i="138"/>
  <c r="F37" i="139"/>
  <c r="F37" i="140"/>
  <c r="F37" i="143"/>
  <c r="F37" i="144"/>
  <c r="F37" i="145"/>
  <c r="F37" i="146"/>
  <c r="F37" i="147"/>
  <c r="F37" i="148"/>
  <c r="F37" i="86"/>
  <c r="E6" i="65"/>
  <c r="E7" i="65"/>
  <c r="E8" i="65"/>
  <c r="E9" i="65"/>
  <c r="E10" i="65"/>
  <c r="E11" i="65"/>
  <c r="E12" i="65"/>
  <c r="E13" i="65"/>
  <c r="E14" i="65"/>
  <c r="E15" i="65"/>
  <c r="F33" i="63"/>
  <c r="E33" i="63"/>
  <c r="A33" i="63" l="1"/>
  <c r="E30" i="63" l="1"/>
  <c r="D30" i="63"/>
  <c r="C30" i="63"/>
  <c r="B30" i="63"/>
  <c r="A30" i="63"/>
  <c r="E29" i="63"/>
  <c r="D29" i="63"/>
  <c r="C29" i="63"/>
  <c r="B29" i="63"/>
  <c r="A29" i="63"/>
  <c r="F135" i="148"/>
  <c r="G134" i="148"/>
  <c r="F133" i="148"/>
  <c r="F120" i="148"/>
  <c r="F121" i="148" s="1"/>
  <c r="G110" i="148"/>
  <c r="G109" i="148"/>
  <c r="G108" i="148"/>
  <c r="F97" i="148"/>
  <c r="F102" i="148" s="1"/>
  <c r="F94" i="148"/>
  <c r="F101" i="148" s="1"/>
  <c r="F84" i="148"/>
  <c r="F99" i="148" s="1"/>
  <c r="F70" i="148"/>
  <c r="G60" i="148"/>
  <c r="G59" i="148"/>
  <c r="G58" i="148"/>
  <c r="E57" i="148"/>
  <c r="G57" i="148" s="1"/>
  <c r="E56" i="148"/>
  <c r="G56" i="148" s="1"/>
  <c r="G55" i="148"/>
  <c r="G54" i="148"/>
  <c r="F53" i="148"/>
  <c r="G53" i="148"/>
  <c r="F52" i="148"/>
  <c r="F50" i="148"/>
  <c r="F93" i="148" s="1"/>
  <c r="F38" i="148"/>
  <c r="G32" i="148"/>
  <c r="F30" i="148"/>
  <c r="F31" i="148" s="1"/>
  <c r="G29" i="148"/>
  <c r="G28" i="148"/>
  <c r="G27" i="148"/>
  <c r="G52" i="148" s="1"/>
  <c r="F135" i="147"/>
  <c r="G134" i="147"/>
  <c r="F133" i="147"/>
  <c r="F120" i="147"/>
  <c r="F121" i="147" s="1"/>
  <c r="G110" i="147"/>
  <c r="G109" i="147"/>
  <c r="G108" i="147"/>
  <c r="F97" i="147"/>
  <c r="F102" i="147" s="1"/>
  <c r="F94" i="147"/>
  <c r="F101" i="147" s="1"/>
  <c r="F87" i="147"/>
  <c r="F84" i="147"/>
  <c r="F99" i="147" s="1"/>
  <c r="F70" i="147"/>
  <c r="G60" i="147"/>
  <c r="G59" i="147"/>
  <c r="G58" i="147"/>
  <c r="E57" i="147"/>
  <c r="G57" i="147" s="1"/>
  <c r="E56" i="147"/>
  <c r="G56" i="147" s="1"/>
  <c r="G55" i="147"/>
  <c r="G54" i="147"/>
  <c r="F53" i="147"/>
  <c r="G53" i="147"/>
  <c r="F52" i="147"/>
  <c r="F50" i="147"/>
  <c r="F93" i="147" s="1"/>
  <c r="F38" i="147"/>
  <c r="G32" i="147"/>
  <c r="F30" i="147"/>
  <c r="F31" i="147" s="1"/>
  <c r="G29" i="147"/>
  <c r="G27" i="147"/>
  <c r="G28" i="147" s="1"/>
  <c r="E27" i="63"/>
  <c r="D27" i="63"/>
  <c r="C27" i="63"/>
  <c r="B27" i="63"/>
  <c r="A27" i="63"/>
  <c r="E26" i="63"/>
  <c r="D26" i="63"/>
  <c r="C26" i="63"/>
  <c r="B26" i="63"/>
  <c r="A26" i="63"/>
  <c r="F135" i="146"/>
  <c r="G134" i="146"/>
  <c r="F133" i="146"/>
  <c r="F120" i="146"/>
  <c r="F121" i="146" s="1"/>
  <c r="G110" i="146"/>
  <c r="G109" i="146"/>
  <c r="G108" i="146"/>
  <c r="F102" i="146"/>
  <c r="F97" i="146"/>
  <c r="F94" i="146"/>
  <c r="F101" i="146" s="1"/>
  <c r="F84" i="146"/>
  <c r="F99" i="146" s="1"/>
  <c r="F70" i="146"/>
  <c r="G60" i="146"/>
  <c r="G59" i="146"/>
  <c r="G58" i="146"/>
  <c r="E57" i="146"/>
  <c r="G57" i="146" s="1"/>
  <c r="E56" i="146"/>
  <c r="G56" i="146" s="1"/>
  <c r="G55" i="146"/>
  <c r="G54" i="146"/>
  <c r="F53" i="146"/>
  <c r="G53" i="146"/>
  <c r="F52" i="146"/>
  <c r="F50" i="146"/>
  <c r="F38" i="146"/>
  <c r="G32" i="146"/>
  <c r="F30" i="146"/>
  <c r="F31" i="146" s="1"/>
  <c r="G29" i="146"/>
  <c r="G28" i="146"/>
  <c r="G27" i="146"/>
  <c r="F135" i="145"/>
  <c r="G134" i="145"/>
  <c r="F133" i="145"/>
  <c r="F120" i="145"/>
  <c r="F121" i="145" s="1"/>
  <c r="G110" i="145"/>
  <c r="G109" i="145"/>
  <c r="G108" i="145"/>
  <c r="F102" i="145"/>
  <c r="F97" i="145"/>
  <c r="F94" i="145"/>
  <c r="F101" i="145" s="1"/>
  <c r="F84" i="145"/>
  <c r="F99" i="145" s="1"/>
  <c r="F70" i="145"/>
  <c r="G60" i="145"/>
  <c r="G59" i="145"/>
  <c r="G58" i="145"/>
  <c r="E57" i="145"/>
  <c r="G57" i="145" s="1"/>
  <c r="E56" i="145"/>
  <c r="G56" i="145" s="1"/>
  <c r="G55" i="145"/>
  <c r="G54" i="145"/>
  <c r="F53" i="145"/>
  <c r="G53" i="145"/>
  <c r="F52" i="145"/>
  <c r="F50" i="145"/>
  <c r="F93" i="145" s="1"/>
  <c r="F38" i="145"/>
  <c r="G32" i="145"/>
  <c r="F30" i="145"/>
  <c r="F31" i="145" s="1"/>
  <c r="G29" i="145"/>
  <c r="G27" i="145"/>
  <c r="G28" i="145" s="1"/>
  <c r="E24" i="63"/>
  <c r="D24" i="63"/>
  <c r="C24" i="63"/>
  <c r="B24" i="63"/>
  <c r="A24" i="63"/>
  <c r="E23" i="63"/>
  <c r="D23" i="63"/>
  <c r="C23" i="63"/>
  <c r="B23" i="63"/>
  <c r="A23" i="63"/>
  <c r="F135" i="144"/>
  <c r="G134" i="144"/>
  <c r="F133" i="144"/>
  <c r="F120" i="144"/>
  <c r="F121" i="144" s="1"/>
  <c r="G110" i="144"/>
  <c r="G109" i="144"/>
  <c r="G108" i="144"/>
  <c r="F102" i="144"/>
  <c r="F97" i="144"/>
  <c r="F94" i="144"/>
  <c r="F101" i="144" s="1"/>
  <c r="F84" i="144"/>
  <c r="F99" i="144" s="1"/>
  <c r="F70" i="144"/>
  <c r="G60" i="144"/>
  <c r="G59" i="144"/>
  <c r="G58" i="144"/>
  <c r="E57" i="144"/>
  <c r="G57" i="144" s="1"/>
  <c r="E56" i="144"/>
  <c r="G56" i="144" s="1"/>
  <c r="G55" i="144"/>
  <c r="G54" i="144"/>
  <c r="F53" i="144"/>
  <c r="G53" i="144"/>
  <c r="F52" i="144"/>
  <c r="F50" i="144"/>
  <c r="F93" i="144" s="1"/>
  <c r="F38" i="144"/>
  <c r="G32" i="144"/>
  <c r="F30" i="144"/>
  <c r="F31" i="144" s="1"/>
  <c r="G29" i="144"/>
  <c r="G28" i="144"/>
  <c r="G27" i="144"/>
  <c r="F135" i="143"/>
  <c r="G134" i="143"/>
  <c r="F133" i="143"/>
  <c r="F120" i="143"/>
  <c r="F121" i="143" s="1"/>
  <c r="G110" i="143"/>
  <c r="G109" i="143"/>
  <c r="G108" i="143"/>
  <c r="F97" i="143"/>
  <c r="F102" i="143" s="1"/>
  <c r="F94" i="143"/>
  <c r="F101" i="143" s="1"/>
  <c r="F84" i="143"/>
  <c r="F99" i="143" s="1"/>
  <c r="F70" i="143"/>
  <c r="G60" i="143"/>
  <c r="G59" i="143"/>
  <c r="G58" i="143"/>
  <c r="E57" i="143"/>
  <c r="G57" i="143" s="1"/>
  <c r="E56" i="143"/>
  <c r="G56" i="143" s="1"/>
  <c r="G55" i="143"/>
  <c r="G54" i="143"/>
  <c r="F53" i="143"/>
  <c r="G53" i="143"/>
  <c r="F52" i="143"/>
  <c r="F50" i="143"/>
  <c r="F38" i="143"/>
  <c r="G32" i="143"/>
  <c r="F31" i="143"/>
  <c r="F30" i="143"/>
  <c r="G29" i="143"/>
  <c r="G27" i="143"/>
  <c r="G28" i="143" s="1"/>
  <c r="G31" i="143" s="1"/>
  <c r="F26" i="63" l="1"/>
  <c r="F29" i="63"/>
  <c r="G61" i="148"/>
  <c r="G65" i="148" s="1"/>
  <c r="F73" i="148"/>
  <c r="F75" i="148" s="1"/>
  <c r="F87" i="145"/>
  <c r="F39" i="146"/>
  <c r="F40" i="146" s="1"/>
  <c r="F63" i="146" s="1"/>
  <c r="F93" i="146"/>
  <c r="F87" i="143"/>
  <c r="F73" i="145"/>
  <c r="F75" i="145" s="1"/>
  <c r="F87" i="144"/>
  <c r="F87" i="146"/>
  <c r="F73" i="147"/>
  <c r="F75" i="147" s="1"/>
  <c r="F88" i="143"/>
  <c r="F93" i="143"/>
  <c r="F73" i="143"/>
  <c r="F75" i="143" s="1"/>
  <c r="F73" i="144"/>
  <c r="F75" i="144" s="1"/>
  <c r="F73" i="146"/>
  <c r="F75" i="146" s="1"/>
  <c r="G52" i="143"/>
  <c r="G61" i="143" s="1"/>
  <c r="G65" i="143" s="1"/>
  <c r="G30" i="143"/>
  <c r="G33" i="143" s="1"/>
  <c r="G52" i="147"/>
  <c r="G30" i="144"/>
  <c r="G30" i="146"/>
  <c r="G31" i="148"/>
  <c r="G33" i="148" s="1"/>
  <c r="G93" i="148" s="1"/>
  <c r="G30" i="145"/>
  <c r="G33" i="145" s="1"/>
  <c r="G93" i="145" s="1"/>
  <c r="G30" i="148"/>
  <c r="E25" i="63"/>
  <c r="F27" i="63"/>
  <c r="F28" i="63" s="1"/>
  <c r="F23" i="63"/>
  <c r="F30" i="63"/>
  <c r="F31" i="63" s="1"/>
  <c r="F24" i="63"/>
  <c r="E28" i="63"/>
  <c r="E31" i="63"/>
  <c r="F39" i="148"/>
  <c r="F40" i="148" s="1"/>
  <c r="F63" i="148" s="1"/>
  <c r="F64" i="148"/>
  <c r="F87" i="148"/>
  <c r="F88" i="148"/>
  <c r="G61" i="147"/>
  <c r="G65" i="147" s="1"/>
  <c r="G31" i="147"/>
  <c r="G30" i="147"/>
  <c r="F39" i="147"/>
  <c r="F40" i="147" s="1"/>
  <c r="F63" i="147" s="1"/>
  <c r="F64" i="147"/>
  <c r="F88" i="147"/>
  <c r="F90" i="147" s="1"/>
  <c r="F100" i="147" s="1"/>
  <c r="G31" i="146"/>
  <c r="G33" i="146" s="1"/>
  <c r="G52" i="146"/>
  <c r="G61" i="146" s="1"/>
  <c r="G65" i="146" s="1"/>
  <c r="F64" i="146"/>
  <c r="F88" i="146"/>
  <c r="F39" i="145"/>
  <c r="F40" i="145" s="1"/>
  <c r="F63" i="145" s="1"/>
  <c r="G31" i="145"/>
  <c r="G52" i="145"/>
  <c r="G61" i="145" s="1"/>
  <c r="G65" i="145" s="1"/>
  <c r="F64" i="145"/>
  <c r="F88" i="145"/>
  <c r="F90" i="145" s="1"/>
  <c r="F100" i="145" s="1"/>
  <c r="F39" i="144"/>
  <c r="F40" i="144" s="1"/>
  <c r="F63" i="144" s="1"/>
  <c r="G31" i="144"/>
  <c r="G52" i="144"/>
  <c r="G61" i="144" s="1"/>
  <c r="G65" i="144" s="1"/>
  <c r="F64" i="144"/>
  <c r="F88" i="144"/>
  <c r="F90" i="144" s="1"/>
  <c r="F100" i="144" s="1"/>
  <c r="F39" i="143"/>
  <c r="F40" i="143" s="1"/>
  <c r="F63" i="143" s="1"/>
  <c r="F64" i="143"/>
  <c r="G93" i="146" l="1"/>
  <c r="F90" i="146"/>
  <c r="F100" i="146" s="1"/>
  <c r="F90" i="143"/>
  <c r="F100" i="143" s="1"/>
  <c r="G93" i="143"/>
  <c r="G33" i="147"/>
  <c r="G93" i="147" s="1"/>
  <c r="G33" i="144"/>
  <c r="G93" i="144" s="1"/>
  <c r="F25" i="63"/>
  <c r="F90" i="148"/>
  <c r="F100" i="148" s="1"/>
  <c r="G96" i="148"/>
  <c r="G97" i="148" s="1"/>
  <c r="G102" i="148" s="1"/>
  <c r="G89" i="148"/>
  <c r="G73" i="148"/>
  <c r="G69" i="148"/>
  <c r="G45" i="148"/>
  <c r="H94" i="148"/>
  <c r="G88" i="148"/>
  <c r="G79" i="148"/>
  <c r="H50" i="148"/>
  <c r="G44" i="148"/>
  <c r="G80" i="148"/>
  <c r="G83" i="148"/>
  <c r="G72" i="148"/>
  <c r="G43" i="148"/>
  <c r="H97" i="148" s="1"/>
  <c r="G37" i="148"/>
  <c r="G74" i="148"/>
  <c r="G87" i="148"/>
  <c r="G78" i="148"/>
  <c r="G42" i="148"/>
  <c r="G92" i="148"/>
  <c r="G94" i="148" s="1"/>
  <c r="G101" i="148" s="1"/>
  <c r="G82" i="148"/>
  <c r="H75" i="148"/>
  <c r="G71" i="148"/>
  <c r="G49" i="148"/>
  <c r="H40" i="148"/>
  <c r="G36" i="148"/>
  <c r="G39" i="148"/>
  <c r="G86" i="148"/>
  <c r="G81" i="148"/>
  <c r="G48" i="148"/>
  <c r="G123" i="148"/>
  <c r="H84" i="148"/>
  <c r="G46" i="148"/>
  <c r="G70" i="148"/>
  <c r="G47" i="148"/>
  <c r="G96" i="147"/>
  <c r="G97" i="147" s="1"/>
  <c r="G102" i="147" s="1"/>
  <c r="G45" i="147"/>
  <c r="G79" i="147"/>
  <c r="G74" i="147"/>
  <c r="G37" i="147"/>
  <c r="G78" i="147"/>
  <c r="G92" i="147"/>
  <c r="G94" i="147" s="1"/>
  <c r="G101" i="147" s="1"/>
  <c r="G49" i="147"/>
  <c r="H90" i="147"/>
  <c r="G96" i="146"/>
  <c r="G97" i="146" s="1"/>
  <c r="G102" i="146" s="1"/>
  <c r="G89" i="146"/>
  <c r="G73" i="146"/>
  <c r="G69" i="146"/>
  <c r="G45" i="146"/>
  <c r="G44" i="146"/>
  <c r="G70" i="146"/>
  <c r="H94" i="146"/>
  <c r="G88" i="146"/>
  <c r="G79" i="146"/>
  <c r="H50" i="146"/>
  <c r="G83" i="146"/>
  <c r="G72" i="146"/>
  <c r="G43" i="146"/>
  <c r="H97" i="146" s="1"/>
  <c r="G37" i="146"/>
  <c r="G87" i="146"/>
  <c r="G78" i="146"/>
  <c r="G42" i="146"/>
  <c r="G36" i="146"/>
  <c r="G92" i="146"/>
  <c r="G94" i="146" s="1"/>
  <c r="G101" i="146" s="1"/>
  <c r="G82" i="146"/>
  <c r="H75" i="146"/>
  <c r="G71" i="146"/>
  <c r="G49" i="146"/>
  <c r="H40" i="146"/>
  <c r="H90" i="146"/>
  <c r="G86" i="146"/>
  <c r="G81" i="146"/>
  <c r="G48" i="146"/>
  <c r="G123" i="146"/>
  <c r="H84" i="146"/>
  <c r="G80" i="146"/>
  <c r="G74" i="146"/>
  <c r="G46" i="146"/>
  <c r="G39" i="146"/>
  <c r="G47" i="146"/>
  <c r="G96" i="145"/>
  <c r="G97" i="145" s="1"/>
  <c r="G102" i="145" s="1"/>
  <c r="G89" i="145"/>
  <c r="G73" i="145"/>
  <c r="G69" i="145"/>
  <c r="G45" i="145"/>
  <c r="G47" i="145"/>
  <c r="H94" i="145"/>
  <c r="G88" i="145"/>
  <c r="G79" i="145"/>
  <c r="H50" i="145"/>
  <c r="G44" i="145"/>
  <c r="G70" i="145"/>
  <c r="G83" i="145"/>
  <c r="G72" i="145"/>
  <c r="G43" i="145"/>
  <c r="H97" i="145" s="1"/>
  <c r="G37" i="145"/>
  <c r="G87" i="145"/>
  <c r="G78" i="145"/>
  <c r="G42" i="145"/>
  <c r="G92" i="145"/>
  <c r="G94" i="145" s="1"/>
  <c r="G101" i="145" s="1"/>
  <c r="G82" i="145"/>
  <c r="H75" i="145"/>
  <c r="G71" i="145"/>
  <c r="G49" i="145"/>
  <c r="H40" i="145"/>
  <c r="G36" i="145"/>
  <c r="H90" i="145"/>
  <c r="G86" i="145"/>
  <c r="G81" i="145"/>
  <c r="G48" i="145"/>
  <c r="G123" i="145"/>
  <c r="H84" i="145"/>
  <c r="G80" i="145"/>
  <c r="G74" i="145"/>
  <c r="G46" i="145"/>
  <c r="G39" i="145"/>
  <c r="G96" i="144"/>
  <c r="G97" i="144" s="1"/>
  <c r="G102" i="144" s="1"/>
  <c r="G89" i="144"/>
  <c r="G73" i="144"/>
  <c r="G69" i="144"/>
  <c r="G45" i="144"/>
  <c r="H94" i="144"/>
  <c r="G88" i="144"/>
  <c r="G79" i="144"/>
  <c r="H50" i="144"/>
  <c r="G44" i="144"/>
  <c r="G83" i="144"/>
  <c r="G72" i="144"/>
  <c r="G43" i="144"/>
  <c r="H97" i="144" s="1"/>
  <c r="G37" i="144"/>
  <c r="G42" i="144"/>
  <c r="G87" i="144"/>
  <c r="G78" i="144"/>
  <c r="G47" i="144"/>
  <c r="G92" i="144"/>
  <c r="G94" i="144" s="1"/>
  <c r="G101" i="144" s="1"/>
  <c r="G82" i="144"/>
  <c r="H75" i="144"/>
  <c r="G71" i="144"/>
  <c r="G49" i="144"/>
  <c r="H40" i="144"/>
  <c r="G36" i="144"/>
  <c r="H90" i="144"/>
  <c r="G86" i="144"/>
  <c r="G81" i="144"/>
  <c r="G48" i="144"/>
  <c r="G123" i="144"/>
  <c r="H84" i="144"/>
  <c r="G80" i="144"/>
  <c r="G74" i="144"/>
  <c r="G46" i="144"/>
  <c r="G39" i="144"/>
  <c r="G70" i="144"/>
  <c r="G96" i="143"/>
  <c r="G97" i="143" s="1"/>
  <c r="G102" i="143" s="1"/>
  <c r="G89" i="143"/>
  <c r="G73" i="143"/>
  <c r="G69" i="143"/>
  <c r="G45" i="143"/>
  <c r="G74" i="143"/>
  <c r="G46" i="143"/>
  <c r="H94" i="143"/>
  <c r="G88" i="143"/>
  <c r="G79" i="143"/>
  <c r="H50" i="143"/>
  <c r="G44" i="143"/>
  <c r="G43" i="143"/>
  <c r="H97" i="143" s="1"/>
  <c r="G37" i="143"/>
  <c r="G123" i="143"/>
  <c r="H84" i="143"/>
  <c r="G83" i="143"/>
  <c r="G72" i="143"/>
  <c r="G87" i="143"/>
  <c r="G78" i="143"/>
  <c r="G42" i="143"/>
  <c r="G80" i="143"/>
  <c r="G39" i="143"/>
  <c r="G92" i="143"/>
  <c r="G94" i="143" s="1"/>
  <c r="G101" i="143" s="1"/>
  <c r="G82" i="143"/>
  <c r="H75" i="143"/>
  <c r="G71" i="143"/>
  <c r="G49" i="143"/>
  <c r="H40" i="143"/>
  <c r="G36" i="143"/>
  <c r="G48" i="143"/>
  <c r="G86" i="143"/>
  <c r="G81" i="143"/>
  <c r="G70" i="143"/>
  <c r="G47" i="143"/>
  <c r="H90" i="143" l="1"/>
  <c r="H90" i="148"/>
  <c r="G40" i="144"/>
  <c r="G63" i="144" s="1"/>
  <c r="H84" i="147"/>
  <c r="G39" i="147"/>
  <c r="G43" i="147"/>
  <c r="H97" i="147" s="1"/>
  <c r="G88" i="147"/>
  <c r="G36" i="147"/>
  <c r="G40" i="147" s="1"/>
  <c r="G63" i="147" s="1"/>
  <c r="G123" i="147"/>
  <c r="G72" i="147"/>
  <c r="H94" i="147"/>
  <c r="H40" i="147"/>
  <c r="G42" i="147"/>
  <c r="G83" i="147"/>
  <c r="G46" i="147"/>
  <c r="G48" i="147"/>
  <c r="G71" i="147"/>
  <c r="G87" i="147"/>
  <c r="G47" i="147"/>
  <c r="G69" i="147"/>
  <c r="G81" i="147"/>
  <c r="H75" i="147"/>
  <c r="G80" i="147"/>
  <c r="G84" i="147" s="1"/>
  <c r="G99" i="147" s="1"/>
  <c r="G44" i="147"/>
  <c r="G73" i="147"/>
  <c r="G86" i="147"/>
  <c r="G82" i="147"/>
  <c r="G70" i="147"/>
  <c r="H50" i="147"/>
  <c r="G89" i="147"/>
  <c r="G84" i="144"/>
  <c r="G99" i="144" s="1"/>
  <c r="G40" i="145"/>
  <c r="G63" i="145" s="1"/>
  <c r="G90" i="148"/>
  <c r="G100" i="148" s="1"/>
  <c r="G90" i="146"/>
  <c r="G100" i="146" s="1"/>
  <c r="G40" i="146"/>
  <c r="G63" i="146" s="1"/>
  <c r="G75" i="148"/>
  <c r="G125" i="148" s="1"/>
  <c r="G50" i="148"/>
  <c r="G64" i="148" s="1"/>
  <c r="G40" i="148"/>
  <c r="G63" i="148" s="1"/>
  <c r="G84" i="148"/>
  <c r="G99" i="148" s="1"/>
  <c r="G84" i="146"/>
  <c r="G99" i="146" s="1"/>
  <c r="G50" i="146"/>
  <c r="G64" i="146" s="1"/>
  <c r="G75" i="146"/>
  <c r="G125" i="146" s="1"/>
  <c r="G90" i="145"/>
  <c r="G100" i="145" s="1"/>
  <c r="G75" i="145"/>
  <c r="G125" i="145" s="1"/>
  <c r="G50" i="145"/>
  <c r="G64" i="145" s="1"/>
  <c r="G84" i="145"/>
  <c r="G99" i="145" s="1"/>
  <c r="G75" i="144"/>
  <c r="G125" i="144" s="1"/>
  <c r="G50" i="144"/>
  <c r="G64" i="144" s="1"/>
  <c r="G90" i="144"/>
  <c r="G100" i="144" s="1"/>
  <c r="G50" i="143"/>
  <c r="G64" i="143" s="1"/>
  <c r="G84" i="143"/>
  <c r="G99" i="143" s="1"/>
  <c r="G75" i="143"/>
  <c r="G125" i="143" s="1"/>
  <c r="G40" i="143"/>
  <c r="G63" i="143" s="1"/>
  <c r="G90" i="143"/>
  <c r="G100" i="143" s="1"/>
  <c r="G103" i="148" l="1"/>
  <c r="G126" i="148" s="1"/>
  <c r="G103" i="144"/>
  <c r="G126" i="144" s="1"/>
  <c r="G66" i="144"/>
  <c r="G124" i="144" s="1"/>
  <c r="G50" i="147"/>
  <c r="G64" i="147" s="1"/>
  <c r="G90" i="147"/>
  <c r="G100" i="147" s="1"/>
  <c r="G103" i="147" s="1"/>
  <c r="G126" i="147" s="1"/>
  <c r="G75" i="147"/>
  <c r="G125" i="147" s="1"/>
  <c r="G66" i="146"/>
  <c r="G124" i="146" s="1"/>
  <c r="G66" i="145"/>
  <c r="G124" i="145" s="1"/>
  <c r="G103" i="146"/>
  <c r="G126" i="146" s="1"/>
  <c r="G66" i="148"/>
  <c r="G124" i="148" s="1"/>
  <c r="G103" i="143"/>
  <c r="G126" i="143" s="1"/>
  <c r="G66" i="147"/>
  <c r="G124" i="147" s="1"/>
  <c r="G103" i="145"/>
  <c r="G126" i="145" s="1"/>
  <c r="G66" i="143"/>
  <c r="G124" i="143" s="1"/>
  <c r="F53" i="99" l="1"/>
  <c r="F53" i="130"/>
  <c r="F53" i="129"/>
  <c r="F53" i="131"/>
  <c r="F53" i="132"/>
  <c r="F53" i="133"/>
  <c r="F53" i="134"/>
  <c r="F53" i="137"/>
  <c r="F53" i="138"/>
  <c r="F53" i="139"/>
  <c r="F53" i="140"/>
  <c r="F53" i="86"/>
  <c r="F52" i="99"/>
  <c r="F52" i="130"/>
  <c r="F52" i="129"/>
  <c r="F52" i="131"/>
  <c r="F52" i="132"/>
  <c r="F52" i="133"/>
  <c r="F52" i="134"/>
  <c r="F52" i="137"/>
  <c r="F52" i="138"/>
  <c r="F52" i="139"/>
  <c r="F52" i="140"/>
  <c r="F52" i="86"/>
  <c r="G27" i="99"/>
  <c r="G27" i="130"/>
  <c r="G27" i="129"/>
  <c r="G27" i="131"/>
  <c r="G27" i="132"/>
  <c r="G27" i="133"/>
  <c r="G27" i="134"/>
  <c r="G27" i="137"/>
  <c r="G27" i="138"/>
  <c r="G27" i="139"/>
  <c r="G27" i="140"/>
  <c r="G27" i="86"/>
  <c r="E21" i="63" l="1"/>
  <c r="D21" i="63"/>
  <c r="C21" i="63"/>
  <c r="B21" i="63"/>
  <c r="A21" i="63"/>
  <c r="E20" i="63"/>
  <c r="D20" i="63"/>
  <c r="C20" i="63"/>
  <c r="B20" i="63"/>
  <c r="A20" i="63"/>
  <c r="F135" i="140"/>
  <c r="G134" i="140"/>
  <c r="F133" i="140"/>
  <c r="F120" i="140"/>
  <c r="F121" i="140" s="1"/>
  <c r="G110" i="140"/>
  <c r="G109" i="140"/>
  <c r="G108" i="140"/>
  <c r="F97" i="140"/>
  <c r="F102" i="140" s="1"/>
  <c r="F94" i="140"/>
  <c r="F101" i="140" s="1"/>
  <c r="F84" i="140"/>
  <c r="F99" i="140" s="1"/>
  <c r="F70" i="140"/>
  <c r="G60" i="140"/>
  <c r="G59" i="140"/>
  <c r="G58" i="140"/>
  <c r="E57" i="140"/>
  <c r="G57" i="140" s="1"/>
  <c r="E56" i="140"/>
  <c r="G56" i="140" s="1"/>
  <c r="G55" i="140"/>
  <c r="G54" i="140"/>
  <c r="G53" i="140"/>
  <c r="F50" i="140"/>
  <c r="F38" i="140"/>
  <c r="G32" i="140"/>
  <c r="F30" i="140"/>
  <c r="F31" i="140" s="1"/>
  <c r="G29" i="140"/>
  <c r="G28" i="140"/>
  <c r="G30" i="140" s="1"/>
  <c r="F135" i="139"/>
  <c r="G134" i="139"/>
  <c r="F133" i="139"/>
  <c r="F120" i="139"/>
  <c r="F121" i="139" s="1"/>
  <c r="G110" i="139"/>
  <c r="G109" i="139"/>
  <c r="G108" i="139"/>
  <c r="F102" i="139"/>
  <c r="F97" i="139"/>
  <c r="F94" i="139"/>
  <c r="F101" i="139" s="1"/>
  <c r="F84" i="139"/>
  <c r="F99" i="139" s="1"/>
  <c r="F70" i="139"/>
  <c r="G60" i="139"/>
  <c r="G59" i="139"/>
  <c r="G58" i="139"/>
  <c r="E57" i="139"/>
  <c r="G57" i="139" s="1"/>
  <c r="E56" i="139"/>
  <c r="G56" i="139" s="1"/>
  <c r="G55" i="139"/>
  <c r="G54" i="139"/>
  <c r="G53" i="139"/>
  <c r="F50" i="139"/>
  <c r="F93" i="139" s="1"/>
  <c r="F38" i="139"/>
  <c r="G32" i="139"/>
  <c r="F30" i="139"/>
  <c r="F31" i="139" s="1"/>
  <c r="G29" i="139"/>
  <c r="G28" i="139"/>
  <c r="E18" i="63"/>
  <c r="D18" i="63"/>
  <c r="C18" i="63"/>
  <c r="B18" i="63"/>
  <c r="A18" i="63"/>
  <c r="E17" i="63"/>
  <c r="D17" i="63"/>
  <c r="C17" i="63"/>
  <c r="B17" i="63"/>
  <c r="A17" i="63"/>
  <c r="F135" i="138"/>
  <c r="G134" i="138"/>
  <c r="F133" i="138"/>
  <c r="F120" i="138"/>
  <c r="F121" i="138" s="1"/>
  <c r="G110" i="138"/>
  <c r="G109" i="138"/>
  <c r="G108" i="138"/>
  <c r="F97" i="138"/>
  <c r="F102" i="138" s="1"/>
  <c r="F94" i="138"/>
  <c r="F101" i="138" s="1"/>
  <c r="F84" i="138"/>
  <c r="F99" i="138" s="1"/>
  <c r="F70" i="138"/>
  <c r="G60" i="138"/>
  <c r="G59" i="138"/>
  <c r="G58" i="138"/>
  <c r="E57" i="138"/>
  <c r="G57" i="138" s="1"/>
  <c r="E56" i="138"/>
  <c r="G56" i="138" s="1"/>
  <c r="G55" i="138"/>
  <c r="G54" i="138"/>
  <c r="G53" i="138"/>
  <c r="F50" i="138"/>
  <c r="F38" i="138"/>
  <c r="G32" i="138"/>
  <c r="F31" i="138"/>
  <c r="F30" i="138"/>
  <c r="G29" i="138"/>
  <c r="G28" i="138"/>
  <c r="F135" i="137"/>
  <c r="G134" i="137"/>
  <c r="F133" i="137"/>
  <c r="F120" i="137"/>
  <c r="F121" i="137" s="1"/>
  <c r="G110" i="137"/>
  <c r="G109" i="137"/>
  <c r="G108" i="137"/>
  <c r="F97" i="137"/>
  <c r="F102" i="137" s="1"/>
  <c r="F94" i="137"/>
  <c r="F101" i="137" s="1"/>
  <c r="F84" i="137"/>
  <c r="F99" i="137" s="1"/>
  <c r="F70" i="137"/>
  <c r="G60" i="137"/>
  <c r="G59" i="137"/>
  <c r="G58" i="137"/>
  <c r="E57" i="137"/>
  <c r="G57" i="137" s="1"/>
  <c r="E56" i="137"/>
  <c r="G56" i="137" s="1"/>
  <c r="G55" i="137"/>
  <c r="G54" i="137"/>
  <c r="G53" i="137"/>
  <c r="G52" i="137"/>
  <c r="F50" i="137"/>
  <c r="F93" i="137" s="1"/>
  <c r="F38" i="137"/>
  <c r="G32" i="137"/>
  <c r="F30" i="137"/>
  <c r="F31" i="137" s="1"/>
  <c r="G29" i="137"/>
  <c r="G28" i="137"/>
  <c r="E5" i="63"/>
  <c r="E19" i="63" l="1"/>
  <c r="F87" i="137"/>
  <c r="F88" i="138"/>
  <c r="F93" i="138"/>
  <c r="F87" i="138"/>
  <c r="F87" i="139"/>
  <c r="F88" i="140"/>
  <c r="F93" i="140"/>
  <c r="F73" i="137"/>
  <c r="F75" i="137" s="1"/>
  <c r="F64" i="140"/>
  <c r="F73" i="138"/>
  <c r="F75" i="138" s="1"/>
  <c r="F73" i="139"/>
  <c r="F75" i="139" s="1"/>
  <c r="F73" i="140"/>
  <c r="F75" i="140" s="1"/>
  <c r="F39" i="139"/>
  <c r="F39" i="137"/>
  <c r="E22" i="63"/>
  <c r="F18" i="63"/>
  <c r="F21" i="63"/>
  <c r="F17" i="63"/>
  <c r="F20" i="63"/>
  <c r="F22" i="63" s="1"/>
  <c r="G31" i="140"/>
  <c r="G33" i="140" s="1"/>
  <c r="G30" i="138"/>
  <c r="G31" i="138"/>
  <c r="F39" i="140"/>
  <c r="F40" i="140" s="1"/>
  <c r="G52" i="140"/>
  <c r="G61" i="140" s="1"/>
  <c r="G65" i="140" s="1"/>
  <c r="F87" i="140"/>
  <c r="G30" i="139"/>
  <c r="F40" i="139"/>
  <c r="F63" i="139" s="1"/>
  <c r="G31" i="139"/>
  <c r="G52" i="139"/>
  <c r="G61" i="139" s="1"/>
  <c r="G65" i="139" s="1"/>
  <c r="F64" i="139"/>
  <c r="F88" i="139"/>
  <c r="F39" i="138"/>
  <c r="F40" i="138" s="1"/>
  <c r="G52" i="138"/>
  <c r="G61" i="138" s="1"/>
  <c r="G65" i="138" s="1"/>
  <c r="F64" i="138"/>
  <c r="G61" i="137"/>
  <c r="G65" i="137" s="1"/>
  <c r="G31" i="137"/>
  <c r="G30" i="137"/>
  <c r="F40" i="137"/>
  <c r="F63" i="137" s="1"/>
  <c r="F64" i="137"/>
  <c r="F88" i="137"/>
  <c r="F90" i="137" l="1"/>
  <c r="F100" i="137" s="1"/>
  <c r="F90" i="139"/>
  <c r="F100" i="139" s="1"/>
  <c r="F90" i="138"/>
  <c r="F100" i="138" s="1"/>
  <c r="G93" i="140"/>
  <c r="F90" i="140"/>
  <c r="F100" i="140" s="1"/>
  <c r="G33" i="137"/>
  <c r="G93" i="137" s="1"/>
  <c r="G33" i="139"/>
  <c r="G93" i="139" s="1"/>
  <c r="F19" i="63"/>
  <c r="G33" i="138"/>
  <c r="H75" i="138" s="1"/>
  <c r="G48" i="138"/>
  <c r="G96" i="140"/>
  <c r="G97" i="140" s="1"/>
  <c r="G102" i="140" s="1"/>
  <c r="G88" i="140"/>
  <c r="G36" i="140"/>
  <c r="G82" i="140"/>
  <c r="G44" i="140"/>
  <c r="G89" i="140"/>
  <c r="G79" i="140"/>
  <c r="G86" i="140"/>
  <c r="H75" i="140"/>
  <c r="G73" i="140"/>
  <c r="G42" i="140"/>
  <c r="G80" i="140"/>
  <c r="G71" i="140"/>
  <c r="G70" i="140"/>
  <c r="G69" i="140"/>
  <c r="G81" i="140"/>
  <c r="G87" i="140"/>
  <c r="G47" i="140"/>
  <c r="G43" i="140"/>
  <c r="H97" i="140" s="1"/>
  <c r="G74" i="140"/>
  <c r="G78" i="140"/>
  <c r="G37" i="140"/>
  <c r="G83" i="140"/>
  <c r="G48" i="140"/>
  <c r="G45" i="140"/>
  <c r="H94" i="140"/>
  <c r="G49" i="140"/>
  <c r="G92" i="140"/>
  <c r="G94" i="140" s="1"/>
  <c r="G101" i="140" s="1"/>
  <c r="H84" i="140"/>
  <c r="H50" i="140"/>
  <c r="G72" i="140"/>
  <c r="G46" i="140"/>
  <c r="G123" i="140"/>
  <c r="F63" i="140"/>
  <c r="H40" i="140"/>
  <c r="G39" i="140"/>
  <c r="G89" i="139"/>
  <c r="G45" i="139"/>
  <c r="G88" i="139"/>
  <c r="G44" i="139"/>
  <c r="G43" i="139"/>
  <c r="H97" i="139" s="1"/>
  <c r="G87" i="139"/>
  <c r="G92" i="139"/>
  <c r="G94" i="139" s="1"/>
  <c r="G101" i="139" s="1"/>
  <c r="G71" i="139"/>
  <c r="H40" i="139"/>
  <c r="G86" i="139"/>
  <c r="G70" i="139"/>
  <c r="G123" i="139"/>
  <c r="G74" i="139"/>
  <c r="F63" i="138"/>
  <c r="G96" i="137"/>
  <c r="G97" i="137" s="1"/>
  <c r="G102" i="137" s="1"/>
  <c r="G89" i="137"/>
  <c r="G73" i="137"/>
  <c r="G69" i="137"/>
  <c r="G45" i="137"/>
  <c r="G42" i="137"/>
  <c r="G70" i="137"/>
  <c r="G74" i="137"/>
  <c r="H94" i="137"/>
  <c r="G88" i="137"/>
  <c r="G79" i="137"/>
  <c r="H50" i="137"/>
  <c r="G44" i="137"/>
  <c r="G83" i="137"/>
  <c r="G72" i="137"/>
  <c r="G43" i="137"/>
  <c r="H97" i="137" s="1"/>
  <c r="G37" i="137"/>
  <c r="G47" i="137"/>
  <c r="H84" i="137"/>
  <c r="G87" i="137"/>
  <c r="G78" i="137"/>
  <c r="G123" i="137"/>
  <c r="G92" i="137"/>
  <c r="G94" i="137" s="1"/>
  <c r="G101" i="137" s="1"/>
  <c r="G82" i="137"/>
  <c r="H75" i="137"/>
  <c r="G71" i="137"/>
  <c r="G49" i="137"/>
  <c r="H40" i="137"/>
  <c r="G36" i="137"/>
  <c r="H90" i="137"/>
  <c r="G86" i="137"/>
  <c r="G81" i="137"/>
  <c r="G48" i="137"/>
  <c r="G80" i="137"/>
  <c r="G46" i="137"/>
  <c r="G39" i="137"/>
  <c r="E15" i="63"/>
  <c r="D15" i="63"/>
  <c r="C15" i="63"/>
  <c r="B15" i="63"/>
  <c r="A15" i="63"/>
  <c r="E14" i="63"/>
  <c r="D14" i="63"/>
  <c r="C14" i="63"/>
  <c r="B14" i="63"/>
  <c r="A14" i="63"/>
  <c r="F135" i="134"/>
  <c r="G134" i="134"/>
  <c r="F133" i="134"/>
  <c r="F120" i="134"/>
  <c r="F121" i="134" s="1"/>
  <c r="G110" i="134"/>
  <c r="G109" i="134"/>
  <c r="F102" i="134"/>
  <c r="F97" i="134"/>
  <c r="F94" i="134"/>
  <c r="F101" i="134" s="1"/>
  <c r="F84" i="134"/>
  <c r="F99" i="134" s="1"/>
  <c r="F70" i="134"/>
  <c r="G60" i="134"/>
  <c r="G59" i="134"/>
  <c r="G58" i="134"/>
  <c r="E57" i="134"/>
  <c r="G57" i="134" s="1"/>
  <c r="E56" i="134"/>
  <c r="G56" i="134" s="1"/>
  <c r="G55" i="134"/>
  <c r="G54" i="134"/>
  <c r="G53" i="134"/>
  <c r="F50" i="134"/>
  <c r="F38" i="134"/>
  <c r="G32" i="134"/>
  <c r="F31" i="134"/>
  <c r="F30" i="134"/>
  <c r="G29" i="134"/>
  <c r="G28" i="134"/>
  <c r="G30" i="134" s="1"/>
  <c r="G52" i="134"/>
  <c r="F135" i="133"/>
  <c r="G134" i="133"/>
  <c r="F133" i="133"/>
  <c r="F120" i="133"/>
  <c r="F121" i="133" s="1"/>
  <c r="G110" i="133"/>
  <c r="G109" i="133"/>
  <c r="F102" i="133"/>
  <c r="F97" i="133"/>
  <c r="F94" i="133"/>
  <c r="F101" i="133" s="1"/>
  <c r="F84" i="133"/>
  <c r="F99" i="133" s="1"/>
  <c r="F70" i="133"/>
  <c r="G60" i="133"/>
  <c r="G59" i="133"/>
  <c r="G58" i="133"/>
  <c r="E57" i="133"/>
  <c r="G57" i="133" s="1"/>
  <c r="E56" i="133"/>
  <c r="G56" i="133" s="1"/>
  <c r="G55" i="133"/>
  <c r="G54" i="133"/>
  <c r="G53" i="133"/>
  <c r="F50" i="133"/>
  <c r="F93" i="133" s="1"/>
  <c r="F38" i="133"/>
  <c r="G32" i="133"/>
  <c r="F30" i="133"/>
  <c r="F31" i="133" s="1"/>
  <c r="G29" i="133"/>
  <c r="G28" i="133"/>
  <c r="G52" i="133"/>
  <c r="F73" i="133" l="1"/>
  <c r="F75" i="133" s="1"/>
  <c r="G90" i="137"/>
  <c r="G100" i="137" s="1"/>
  <c r="F73" i="134"/>
  <c r="F75" i="134" s="1"/>
  <c r="F88" i="134"/>
  <c r="F93" i="134"/>
  <c r="H90" i="140"/>
  <c r="F39" i="133"/>
  <c r="F39" i="134"/>
  <c r="F40" i="134" s="1"/>
  <c r="F63" i="134" s="1"/>
  <c r="G46" i="139"/>
  <c r="G81" i="139"/>
  <c r="G82" i="139"/>
  <c r="G83" i="139"/>
  <c r="G73" i="139"/>
  <c r="H90" i="138"/>
  <c r="G36" i="138"/>
  <c r="G88" i="138"/>
  <c r="G80" i="139"/>
  <c r="H90" i="139"/>
  <c r="G42" i="139"/>
  <c r="H50" i="139"/>
  <c r="G96" i="139"/>
  <c r="G97" i="139" s="1"/>
  <c r="G102" i="139" s="1"/>
  <c r="G43" i="138"/>
  <c r="H97" i="138" s="1"/>
  <c r="H94" i="138"/>
  <c r="H50" i="138"/>
  <c r="H84" i="139"/>
  <c r="G36" i="139"/>
  <c r="G78" i="139"/>
  <c r="G79" i="139"/>
  <c r="G84" i="139" s="1"/>
  <c r="G99" i="139" s="1"/>
  <c r="G80" i="138"/>
  <c r="G37" i="138"/>
  <c r="G39" i="138"/>
  <c r="G47" i="139"/>
  <c r="G49" i="139"/>
  <c r="G37" i="139"/>
  <c r="H94" i="139"/>
  <c r="G73" i="138"/>
  <c r="G70" i="138"/>
  <c r="G39" i="139"/>
  <c r="G48" i="139"/>
  <c r="H75" i="139"/>
  <c r="G72" i="139"/>
  <c r="G69" i="139"/>
  <c r="G71" i="138"/>
  <c r="G40" i="137"/>
  <c r="G63" i="137" s="1"/>
  <c r="G72" i="138"/>
  <c r="G93" i="138"/>
  <c r="G123" i="138"/>
  <c r="G87" i="138"/>
  <c r="G69" i="138"/>
  <c r="G96" i="138"/>
  <c r="G97" i="138" s="1"/>
  <c r="G102" i="138" s="1"/>
  <c r="H40" i="138"/>
  <c r="G44" i="138"/>
  <c r="G74" i="138"/>
  <c r="G79" i="138"/>
  <c r="G81" i="138"/>
  <c r="G50" i="140"/>
  <c r="G64" i="140" s="1"/>
  <c r="G40" i="140"/>
  <c r="G63" i="140" s="1"/>
  <c r="G49" i="138"/>
  <c r="G47" i="138"/>
  <c r="G45" i="138"/>
  <c r="G86" i="138"/>
  <c r="H84" i="138"/>
  <c r="G78" i="138"/>
  <c r="G42" i="138"/>
  <c r="G92" i="138"/>
  <c r="G94" i="138" s="1"/>
  <c r="G101" i="138" s="1"/>
  <c r="G84" i="140"/>
  <c r="G99" i="140" s="1"/>
  <c r="G90" i="140"/>
  <c r="G100" i="140" s="1"/>
  <c r="G82" i="138"/>
  <c r="G83" i="138"/>
  <c r="G89" i="138"/>
  <c r="G46" i="138"/>
  <c r="G75" i="140"/>
  <c r="G125" i="140" s="1"/>
  <c r="G31" i="134"/>
  <c r="G33" i="134" s="1"/>
  <c r="G90" i="139"/>
  <c r="G100" i="139" s="1"/>
  <c r="G50" i="139"/>
  <c r="G64" i="139" s="1"/>
  <c r="G50" i="137"/>
  <c r="G64" i="137" s="1"/>
  <c r="G84" i="137"/>
  <c r="G99" i="137" s="1"/>
  <c r="G75" i="137"/>
  <c r="G125" i="137" s="1"/>
  <c r="F15" i="63"/>
  <c r="F14" i="63"/>
  <c r="E16" i="63"/>
  <c r="G61" i="134"/>
  <c r="G65" i="134" s="1"/>
  <c r="F64" i="134"/>
  <c r="F87" i="134"/>
  <c r="F90" i="134" s="1"/>
  <c r="F100" i="134" s="1"/>
  <c r="G31" i="133"/>
  <c r="F40" i="133"/>
  <c r="F63" i="133" s="1"/>
  <c r="G61" i="133"/>
  <c r="G65" i="133" s="1"/>
  <c r="F64" i="133"/>
  <c r="F87" i="133"/>
  <c r="F88" i="133"/>
  <c r="G30" i="133"/>
  <c r="G75" i="139" l="1"/>
  <c r="G125" i="139" s="1"/>
  <c r="G66" i="137"/>
  <c r="G124" i="137" s="1"/>
  <c r="G103" i="137"/>
  <c r="G126" i="137" s="1"/>
  <c r="F90" i="133"/>
  <c r="F100" i="133" s="1"/>
  <c r="G103" i="140"/>
  <c r="G126" i="140" s="1"/>
  <c r="G93" i="134"/>
  <c r="G40" i="138"/>
  <c r="G63" i="138" s="1"/>
  <c r="G40" i="139"/>
  <c r="G63" i="139" s="1"/>
  <c r="G66" i="139" s="1"/>
  <c r="G124" i="139" s="1"/>
  <c r="G90" i="138"/>
  <c r="G100" i="138" s="1"/>
  <c r="G75" i="138"/>
  <c r="G125" i="138" s="1"/>
  <c r="G33" i="133"/>
  <c r="G93" i="133" s="1"/>
  <c r="G103" i="139"/>
  <c r="G126" i="139" s="1"/>
  <c r="G66" i="140"/>
  <c r="G124" i="140" s="1"/>
  <c r="G50" i="138"/>
  <c r="G64" i="138" s="1"/>
  <c r="G84" i="138"/>
  <c r="G99" i="138" s="1"/>
  <c r="F16" i="63"/>
  <c r="H84" i="134"/>
  <c r="G80" i="134"/>
  <c r="G74" i="134"/>
  <c r="H50" i="134"/>
  <c r="G44" i="134"/>
  <c r="G96" i="134"/>
  <c r="G97" i="134" s="1"/>
  <c r="G102" i="134" s="1"/>
  <c r="G89" i="134"/>
  <c r="G73" i="134"/>
  <c r="G69" i="134"/>
  <c r="G43" i="134"/>
  <c r="H97" i="134" s="1"/>
  <c r="G37" i="134"/>
  <c r="G49" i="134"/>
  <c r="G36" i="134"/>
  <c r="G70" i="134"/>
  <c r="H94" i="134"/>
  <c r="G88" i="134"/>
  <c r="G79" i="134"/>
  <c r="G42" i="134"/>
  <c r="G83" i="134"/>
  <c r="G72" i="134"/>
  <c r="H40" i="134"/>
  <c r="G87" i="134"/>
  <c r="G78" i="134"/>
  <c r="G48" i="134"/>
  <c r="G123" i="134"/>
  <c r="G92" i="134"/>
  <c r="G94" i="134" s="1"/>
  <c r="G101" i="134" s="1"/>
  <c r="G82" i="134"/>
  <c r="H75" i="134"/>
  <c r="G71" i="134"/>
  <c r="G47" i="134"/>
  <c r="G46" i="134"/>
  <c r="G39" i="134"/>
  <c r="H90" i="134"/>
  <c r="G86" i="134"/>
  <c r="G81" i="134"/>
  <c r="G45" i="134"/>
  <c r="H84" i="133"/>
  <c r="G80" i="133"/>
  <c r="G74" i="133"/>
  <c r="G46" i="133"/>
  <c r="G39" i="133"/>
  <c r="G92" i="133"/>
  <c r="G94" i="133" s="1"/>
  <c r="G101" i="133" s="1"/>
  <c r="G49" i="133"/>
  <c r="G47" i="133"/>
  <c r="G96" i="133"/>
  <c r="G97" i="133" s="1"/>
  <c r="G102" i="133" s="1"/>
  <c r="G89" i="133"/>
  <c r="G73" i="133"/>
  <c r="G69" i="133"/>
  <c r="G45" i="133"/>
  <c r="G44" i="133"/>
  <c r="G42" i="133"/>
  <c r="G82" i="133"/>
  <c r="H40" i="133"/>
  <c r="H94" i="133"/>
  <c r="G88" i="133"/>
  <c r="G79" i="133"/>
  <c r="H50" i="133"/>
  <c r="G83" i="133"/>
  <c r="G72" i="133"/>
  <c r="G43" i="133"/>
  <c r="H97" i="133" s="1"/>
  <c r="G37" i="133"/>
  <c r="G71" i="133"/>
  <c r="G70" i="133"/>
  <c r="G87" i="133"/>
  <c r="G78" i="133"/>
  <c r="H75" i="133"/>
  <c r="G36" i="133"/>
  <c r="H90" i="133"/>
  <c r="G86" i="133"/>
  <c r="G81" i="133"/>
  <c r="G48" i="133"/>
  <c r="G123" i="133"/>
  <c r="G66" i="138" l="1"/>
  <c r="G124" i="138" s="1"/>
  <c r="G103" i="138"/>
  <c r="G126" i="138" s="1"/>
  <c r="G40" i="133"/>
  <c r="G63" i="133" s="1"/>
  <c r="G75" i="134"/>
  <c r="G125" i="134" s="1"/>
  <c r="G84" i="134"/>
  <c r="G99" i="134" s="1"/>
  <c r="G40" i="134"/>
  <c r="G63" i="134" s="1"/>
  <c r="G90" i="134"/>
  <c r="G100" i="134" s="1"/>
  <c r="G50" i="134"/>
  <c r="G64" i="134" s="1"/>
  <c r="G50" i="133"/>
  <c r="G64" i="133" s="1"/>
  <c r="G84" i="133"/>
  <c r="G99" i="133" s="1"/>
  <c r="G75" i="133"/>
  <c r="G125" i="133" s="1"/>
  <c r="G90" i="133"/>
  <c r="G100" i="133" s="1"/>
  <c r="G66" i="133" l="1"/>
  <c r="G124" i="133" s="1"/>
  <c r="G103" i="134"/>
  <c r="G126" i="134" s="1"/>
  <c r="G66" i="134"/>
  <c r="G124" i="134" s="1"/>
  <c r="G103" i="133"/>
  <c r="G126" i="133" s="1"/>
  <c r="E12" i="63" l="1"/>
  <c r="D12" i="63"/>
  <c r="C12" i="63"/>
  <c r="B12" i="63"/>
  <c r="A12" i="63"/>
  <c r="E11" i="63"/>
  <c r="D11" i="63"/>
  <c r="C11" i="63"/>
  <c r="B11" i="63"/>
  <c r="A11" i="63"/>
  <c r="F12" i="63" l="1"/>
  <c r="F11" i="63"/>
  <c r="E13" i="63"/>
  <c r="F135" i="132"/>
  <c r="G134" i="132"/>
  <c r="F133" i="132"/>
  <c r="F120" i="132"/>
  <c r="F121" i="132" s="1"/>
  <c r="G110" i="132"/>
  <c r="G109" i="132"/>
  <c r="F102" i="132"/>
  <c r="F97" i="132"/>
  <c r="F94" i="132"/>
  <c r="F101" i="132" s="1"/>
  <c r="F84" i="132"/>
  <c r="F99" i="132" s="1"/>
  <c r="F70" i="132"/>
  <c r="G60" i="132"/>
  <c r="G59" i="132"/>
  <c r="G58" i="132"/>
  <c r="E57" i="132"/>
  <c r="G57" i="132" s="1"/>
  <c r="E56" i="132"/>
  <c r="G56" i="132" s="1"/>
  <c r="G55" i="132"/>
  <c r="G54" i="132"/>
  <c r="G53" i="132"/>
  <c r="F50" i="132"/>
  <c r="F64" i="132" s="1"/>
  <c r="F38" i="132"/>
  <c r="G32" i="132"/>
  <c r="F31" i="132"/>
  <c r="F30" i="132"/>
  <c r="G29" i="132"/>
  <c r="G28" i="132"/>
  <c r="G52" i="132"/>
  <c r="F135" i="131"/>
  <c r="G134" i="131"/>
  <c r="F133" i="131"/>
  <c r="F120" i="131"/>
  <c r="F121" i="131" s="1"/>
  <c r="G110" i="131"/>
  <c r="G109" i="131"/>
  <c r="F97" i="131"/>
  <c r="F102" i="131" s="1"/>
  <c r="F94" i="131"/>
  <c r="F101" i="131" s="1"/>
  <c r="F84" i="131"/>
  <c r="F99" i="131" s="1"/>
  <c r="F70" i="131"/>
  <c r="G60" i="131"/>
  <c r="G59" i="131"/>
  <c r="G58" i="131"/>
  <c r="E57" i="131"/>
  <c r="G57" i="131" s="1"/>
  <c r="E56" i="131"/>
  <c r="G56" i="131" s="1"/>
  <c r="G55" i="131"/>
  <c r="G54" i="131"/>
  <c r="G53" i="131"/>
  <c r="F50" i="131"/>
  <c r="F93" i="131" s="1"/>
  <c r="F38" i="131"/>
  <c r="G32" i="131"/>
  <c r="F30" i="131"/>
  <c r="F31" i="131" s="1"/>
  <c r="G29" i="131"/>
  <c r="G52" i="131"/>
  <c r="F87" i="131" l="1"/>
  <c r="F88" i="132"/>
  <c r="F93" i="132"/>
  <c r="F73" i="131"/>
  <c r="F75" i="131" s="1"/>
  <c r="F73" i="132"/>
  <c r="F75" i="132" s="1"/>
  <c r="G31" i="132"/>
  <c r="G30" i="132"/>
  <c r="F13" i="63"/>
  <c r="F39" i="132"/>
  <c r="F40" i="132" s="1"/>
  <c r="F63" i="132" s="1"/>
  <c r="G61" i="132"/>
  <c r="G65" i="132" s="1"/>
  <c r="F87" i="132"/>
  <c r="F90" i="132" s="1"/>
  <c r="F100" i="132" s="1"/>
  <c r="F39" i="131"/>
  <c r="F40" i="131" s="1"/>
  <c r="F63" i="131" s="1"/>
  <c r="G61" i="131"/>
  <c r="G65" i="131" s="1"/>
  <c r="F64" i="131"/>
  <c r="G28" i="131"/>
  <c r="G31" i="131" s="1"/>
  <c r="F88" i="131"/>
  <c r="F90" i="131" l="1"/>
  <c r="F100" i="131" s="1"/>
  <c r="G30" i="131"/>
  <c r="G33" i="131" s="1"/>
  <c r="G93" i="131" s="1"/>
  <c r="G33" i="132"/>
  <c r="G93" i="132" s="1"/>
  <c r="H84" i="132"/>
  <c r="G80" i="132"/>
  <c r="G74" i="132"/>
  <c r="H50" i="132"/>
  <c r="G44" i="132"/>
  <c r="H90" i="132"/>
  <c r="G96" i="132"/>
  <c r="G97" i="132" s="1"/>
  <c r="G102" i="132" s="1"/>
  <c r="G89" i="132"/>
  <c r="G73" i="132"/>
  <c r="G69" i="132"/>
  <c r="G43" i="132"/>
  <c r="H97" i="132" s="1"/>
  <c r="G37" i="132"/>
  <c r="H94" i="132"/>
  <c r="G88" i="132"/>
  <c r="G79" i="132"/>
  <c r="G42" i="132"/>
  <c r="G86" i="132"/>
  <c r="G46" i="132"/>
  <c r="G39" i="132"/>
  <c r="G123" i="132"/>
  <c r="G83" i="132"/>
  <c r="G72" i="132"/>
  <c r="G49" i="132"/>
  <c r="H40" i="132"/>
  <c r="G36" i="132"/>
  <c r="G48" i="132"/>
  <c r="G87" i="132"/>
  <c r="G78" i="132"/>
  <c r="G81" i="132"/>
  <c r="G70" i="132"/>
  <c r="G92" i="132"/>
  <c r="G94" i="132" s="1"/>
  <c r="G101" i="132" s="1"/>
  <c r="G82" i="132"/>
  <c r="H75" i="132"/>
  <c r="G71" i="132"/>
  <c r="G47" i="132"/>
  <c r="G45" i="132"/>
  <c r="G74" i="131"/>
  <c r="H94" i="131"/>
  <c r="G43" i="131"/>
  <c r="H97" i="131" s="1"/>
  <c r="G71" i="131"/>
  <c r="G70" i="131"/>
  <c r="G123" i="131" l="1"/>
  <c r="H75" i="131"/>
  <c r="G72" i="131"/>
  <c r="G45" i="131"/>
  <c r="G80" i="131"/>
  <c r="G81" i="131"/>
  <c r="G82" i="131"/>
  <c r="G83" i="131"/>
  <c r="G69" i="131"/>
  <c r="H84" i="131"/>
  <c r="G86" i="131"/>
  <c r="G92" i="131"/>
  <c r="G94" i="131" s="1"/>
  <c r="G101" i="131" s="1"/>
  <c r="G78" i="131"/>
  <c r="G73" i="131"/>
  <c r="G75" i="131" s="1"/>
  <c r="G125" i="131" s="1"/>
  <c r="G87" i="131"/>
  <c r="G90" i="131" s="1"/>
  <c r="G100" i="131" s="1"/>
  <c r="G44" i="131"/>
  <c r="G89" i="131"/>
  <c r="G36" i="131"/>
  <c r="H50" i="131"/>
  <c r="G79" i="131"/>
  <c r="H90" i="131"/>
  <c r="G48" i="131"/>
  <c r="G96" i="131"/>
  <c r="G97" i="131" s="1"/>
  <c r="G102" i="131" s="1"/>
  <c r="H40" i="131"/>
  <c r="G42" i="131"/>
  <c r="G39" i="131"/>
  <c r="G47" i="131"/>
  <c r="G49" i="131"/>
  <c r="G37" i="131"/>
  <c r="G88" i="131"/>
  <c r="G46" i="131"/>
  <c r="G40" i="132"/>
  <c r="G63" i="132" s="1"/>
  <c r="G50" i="132"/>
  <c r="G64" i="132" s="1"/>
  <c r="G84" i="132"/>
  <c r="G99" i="132" s="1"/>
  <c r="G75" i="132"/>
  <c r="G125" i="132" s="1"/>
  <c r="G90" i="132"/>
  <c r="G100" i="132" s="1"/>
  <c r="G84" i="131" l="1"/>
  <c r="G99" i="131" s="1"/>
  <c r="G50" i="131"/>
  <c r="G64" i="131" s="1"/>
  <c r="G103" i="131"/>
  <c r="G126" i="131" s="1"/>
  <c r="G40" i="131"/>
  <c r="G63" i="131" s="1"/>
  <c r="G66" i="131" s="1"/>
  <c r="G124" i="131" s="1"/>
  <c r="G66" i="132"/>
  <c r="G124" i="132" s="1"/>
  <c r="G103" i="132"/>
  <c r="G126" i="132" s="1"/>
  <c r="E9" i="63" l="1"/>
  <c r="E8" i="63"/>
  <c r="D9" i="63"/>
  <c r="D8" i="63"/>
  <c r="C9" i="63"/>
  <c r="C8" i="63"/>
  <c r="B9" i="63"/>
  <c r="B8" i="63"/>
  <c r="A9" i="63"/>
  <c r="A8" i="63"/>
  <c r="F135" i="130"/>
  <c r="G134" i="130"/>
  <c r="F133" i="130"/>
  <c r="F120" i="130"/>
  <c r="F121" i="130" s="1"/>
  <c r="G110" i="130"/>
  <c r="G109" i="130"/>
  <c r="F102" i="130"/>
  <c r="F97" i="130"/>
  <c r="F94" i="130"/>
  <c r="F101" i="130" s="1"/>
  <c r="F84" i="130"/>
  <c r="F99" i="130" s="1"/>
  <c r="F70" i="130"/>
  <c r="G60" i="130"/>
  <c r="G59" i="130"/>
  <c r="G58" i="130"/>
  <c r="E57" i="130"/>
  <c r="G57" i="130" s="1"/>
  <c r="E56" i="130"/>
  <c r="G56" i="130" s="1"/>
  <c r="G55" i="130"/>
  <c r="G54" i="130"/>
  <c r="G53" i="130"/>
  <c r="F50" i="130"/>
  <c r="F93" i="130" s="1"/>
  <c r="F38" i="130"/>
  <c r="G32" i="130"/>
  <c r="F30" i="130"/>
  <c r="F31" i="130" s="1"/>
  <c r="G29" i="130"/>
  <c r="G52" i="130"/>
  <c r="F135" i="129"/>
  <c r="G134" i="129"/>
  <c r="F133" i="129"/>
  <c r="F120" i="129"/>
  <c r="F121" i="129" s="1"/>
  <c r="G110" i="129"/>
  <c r="G109" i="129"/>
  <c r="F97" i="129"/>
  <c r="F102" i="129" s="1"/>
  <c r="F94" i="129"/>
  <c r="F101" i="129" s="1"/>
  <c r="F84" i="129"/>
  <c r="F99" i="129" s="1"/>
  <c r="F70" i="129"/>
  <c r="G60" i="129"/>
  <c r="G59" i="129"/>
  <c r="G58" i="129"/>
  <c r="E57" i="129"/>
  <c r="G57" i="129" s="1"/>
  <c r="E56" i="129"/>
  <c r="G56" i="129" s="1"/>
  <c r="G55" i="129"/>
  <c r="G54" i="129"/>
  <c r="G53" i="129"/>
  <c r="F50" i="129"/>
  <c r="F38" i="129"/>
  <c r="G32" i="129"/>
  <c r="F31" i="129"/>
  <c r="F30" i="129"/>
  <c r="G29" i="129"/>
  <c r="G28" i="129"/>
  <c r="G31" i="129" s="1"/>
  <c r="F64" i="130" l="1"/>
  <c r="F73" i="130"/>
  <c r="F88" i="129"/>
  <c r="F93" i="129"/>
  <c r="F64" i="129"/>
  <c r="F73" i="129"/>
  <c r="F75" i="129" s="1"/>
  <c r="F39" i="130"/>
  <c r="F40" i="130" s="1"/>
  <c r="F63" i="130" s="1"/>
  <c r="G30" i="129"/>
  <c r="G33" i="129" s="1"/>
  <c r="E10" i="63"/>
  <c r="F9" i="63"/>
  <c r="F8" i="63"/>
  <c r="F75" i="130"/>
  <c r="G61" i="130"/>
  <c r="G65" i="130" s="1"/>
  <c r="G28" i="130"/>
  <c r="G31" i="130" s="1"/>
  <c r="F87" i="130"/>
  <c r="F88" i="130"/>
  <c r="F39" i="129"/>
  <c r="F40" i="129" s="1"/>
  <c r="F63" i="129" s="1"/>
  <c r="G52" i="129"/>
  <c r="G61" i="129" s="1"/>
  <c r="G65" i="129" s="1"/>
  <c r="F87" i="129"/>
  <c r="G93" i="129" l="1"/>
  <c r="F90" i="130"/>
  <c r="F100" i="130" s="1"/>
  <c r="F90" i="129"/>
  <c r="F100" i="129" s="1"/>
  <c r="F10" i="63"/>
  <c r="G30" i="130"/>
  <c r="G33" i="130" s="1"/>
  <c r="G93" i="130" s="1"/>
  <c r="H84" i="129"/>
  <c r="G80" i="129"/>
  <c r="G74" i="129"/>
  <c r="H50" i="129"/>
  <c r="G44" i="129"/>
  <c r="G43" i="129"/>
  <c r="H97" i="129" s="1"/>
  <c r="G37" i="129"/>
  <c r="G96" i="129"/>
  <c r="G97" i="129" s="1"/>
  <c r="G102" i="129" s="1"/>
  <c r="G89" i="129"/>
  <c r="G73" i="129"/>
  <c r="G69" i="129"/>
  <c r="G81" i="129"/>
  <c r="H94" i="129"/>
  <c r="G88" i="129"/>
  <c r="G79" i="129"/>
  <c r="G42" i="129"/>
  <c r="G83" i="129"/>
  <c r="G72" i="129"/>
  <c r="G49" i="129"/>
  <c r="H40" i="129"/>
  <c r="G36" i="129"/>
  <c r="G87" i="129"/>
  <c r="G78" i="129"/>
  <c r="G48" i="129"/>
  <c r="G46" i="129"/>
  <c r="G39" i="129"/>
  <c r="G92" i="129"/>
  <c r="G94" i="129" s="1"/>
  <c r="G101" i="129" s="1"/>
  <c r="G82" i="129"/>
  <c r="H75" i="129"/>
  <c r="G71" i="129"/>
  <c r="G47" i="129"/>
  <c r="G86" i="129"/>
  <c r="G123" i="129"/>
  <c r="G70" i="129"/>
  <c r="G45" i="129"/>
  <c r="H90" i="129" l="1"/>
  <c r="G84" i="129"/>
  <c r="G99" i="129" s="1"/>
  <c r="G90" i="129"/>
  <c r="G100" i="129" s="1"/>
  <c r="H84" i="130"/>
  <c r="G80" i="130"/>
  <c r="G74" i="130"/>
  <c r="G46" i="130"/>
  <c r="G39" i="130"/>
  <c r="H90" i="130"/>
  <c r="G96" i="130"/>
  <c r="G97" i="130" s="1"/>
  <c r="G102" i="130" s="1"/>
  <c r="G89" i="130"/>
  <c r="G73" i="130"/>
  <c r="G69" i="130"/>
  <c r="G45" i="130"/>
  <c r="G87" i="130"/>
  <c r="G48" i="130"/>
  <c r="G70" i="130"/>
  <c r="H94" i="130"/>
  <c r="G88" i="130"/>
  <c r="G79" i="130"/>
  <c r="H50" i="130"/>
  <c r="G44" i="130"/>
  <c r="G78" i="130"/>
  <c r="G42" i="130"/>
  <c r="G81" i="130"/>
  <c r="G47" i="130"/>
  <c r="G83" i="130"/>
  <c r="G72" i="130"/>
  <c r="G43" i="130"/>
  <c r="H97" i="130" s="1"/>
  <c r="G37" i="130"/>
  <c r="G86" i="130"/>
  <c r="G123" i="130"/>
  <c r="G92" i="130"/>
  <c r="G94" i="130" s="1"/>
  <c r="G101" i="130" s="1"/>
  <c r="G82" i="130"/>
  <c r="H75" i="130"/>
  <c r="G71" i="130"/>
  <c r="G49" i="130"/>
  <c r="H40" i="130"/>
  <c r="G36" i="130"/>
  <c r="G50" i="129"/>
  <c r="G64" i="129" s="1"/>
  <c r="G40" i="129"/>
  <c r="G63" i="129" s="1"/>
  <c r="G75" i="129"/>
  <c r="G125" i="129" s="1"/>
  <c r="G40" i="130" l="1"/>
  <c r="G63" i="130" s="1"/>
  <c r="G103" i="129"/>
  <c r="G126" i="129" s="1"/>
  <c r="G50" i="130"/>
  <c r="G64" i="130" s="1"/>
  <c r="G90" i="130"/>
  <c r="G100" i="130" s="1"/>
  <c r="G84" i="130"/>
  <c r="G99" i="130" s="1"/>
  <c r="G75" i="130"/>
  <c r="G125" i="130" s="1"/>
  <c r="G66" i="129"/>
  <c r="G124" i="129" s="1"/>
  <c r="G66" i="130" l="1"/>
  <c r="G124" i="130" s="1"/>
  <c r="G103" i="130"/>
  <c r="G126" i="130" s="1"/>
  <c r="C6" i="63"/>
  <c r="C5" i="63"/>
  <c r="G28" i="99" l="1"/>
  <c r="E6" i="63"/>
  <c r="D6" i="63"/>
  <c r="B6" i="63"/>
  <c r="A6" i="63"/>
  <c r="D5" i="63"/>
  <c r="B5" i="63"/>
  <c r="A5" i="63"/>
  <c r="G8" i="65"/>
  <c r="I8" i="65" s="1"/>
  <c r="K8" i="65" s="1"/>
  <c r="M8" i="65" s="1"/>
  <c r="O8" i="65" s="1"/>
  <c r="Q8" i="65" s="1"/>
  <c r="S8" i="65" s="1"/>
  <c r="U8" i="65" s="1"/>
  <c r="G9" i="65"/>
  <c r="I9" i="65" s="1"/>
  <c r="K9" i="65" s="1"/>
  <c r="M9" i="65" s="1"/>
  <c r="O9" i="65" s="1"/>
  <c r="Q9" i="65" s="1"/>
  <c r="S9" i="65" s="1"/>
  <c r="U9" i="65" s="1"/>
  <c r="G10" i="65"/>
  <c r="I10" i="65" s="1"/>
  <c r="K10" i="65" s="1"/>
  <c r="M10" i="65" s="1"/>
  <c r="O10" i="65" s="1"/>
  <c r="Q10" i="65" s="1"/>
  <c r="S10" i="65" s="1"/>
  <c r="U10" i="65" s="1"/>
  <c r="G11" i="65"/>
  <c r="I11" i="65" s="1"/>
  <c r="K11" i="65" s="1"/>
  <c r="M11" i="65" s="1"/>
  <c r="O11" i="65" s="1"/>
  <c r="Q11" i="65" s="1"/>
  <c r="S11" i="65" s="1"/>
  <c r="U11" i="65" s="1"/>
  <c r="G12" i="65"/>
  <c r="I12" i="65" s="1"/>
  <c r="K12" i="65" s="1"/>
  <c r="M12" i="65" s="1"/>
  <c r="O12" i="65" s="1"/>
  <c r="Q12" i="65" s="1"/>
  <c r="S12" i="65" s="1"/>
  <c r="U12" i="65" s="1"/>
  <c r="E29" i="65"/>
  <c r="G29" i="65" s="1"/>
  <c r="I29" i="65" s="1"/>
  <c r="K29" i="65" s="1"/>
  <c r="M29" i="65" s="1"/>
  <c r="O29" i="65" s="1"/>
  <c r="Q29" i="65" s="1"/>
  <c r="S29" i="65" s="1"/>
  <c r="U29" i="65" s="1"/>
  <c r="E7" i="63" l="1"/>
  <c r="E32" i="63" s="1"/>
  <c r="E34" i="63" s="1"/>
  <c r="E24" i="65" l="1"/>
  <c r="G24" i="65" s="1"/>
  <c r="E56" i="99"/>
  <c r="I24" i="65" l="1"/>
  <c r="F31" i="86"/>
  <c r="K24" i="65" l="1"/>
  <c r="E33" i="65"/>
  <c r="G33" i="65" s="1"/>
  <c r="E28" i="65"/>
  <c r="G28" i="65" s="1"/>
  <c r="I28" i="65" s="1"/>
  <c r="K28" i="65" s="1"/>
  <c r="M28" i="65" s="1"/>
  <c r="O28" i="65" s="1"/>
  <c r="Q28" i="65" s="1"/>
  <c r="S28" i="65" s="1"/>
  <c r="U28" i="65" s="1"/>
  <c r="E27" i="65"/>
  <c r="G27" i="65" s="1"/>
  <c r="I27" i="65" s="1"/>
  <c r="K27" i="65" s="1"/>
  <c r="M27" i="65" s="1"/>
  <c r="O27" i="65" s="1"/>
  <c r="Q27" i="65" s="1"/>
  <c r="S27" i="65" s="1"/>
  <c r="U27" i="65" s="1"/>
  <c r="E26" i="65"/>
  <c r="G26" i="65" s="1"/>
  <c r="I26" i="65" s="1"/>
  <c r="K26" i="65" s="1"/>
  <c r="M26" i="65" s="1"/>
  <c r="O26" i="65" s="1"/>
  <c r="Q26" i="65" s="1"/>
  <c r="S26" i="65" s="1"/>
  <c r="U26" i="65" s="1"/>
  <c r="E25" i="65"/>
  <c r="G25" i="65" s="1"/>
  <c r="I25" i="65" l="1"/>
  <c r="G30" i="65"/>
  <c r="I33" i="65"/>
  <c r="M24" i="65"/>
  <c r="E30" i="65"/>
  <c r="G32" i="99"/>
  <c r="G32" i="86"/>
  <c r="F30" i="99"/>
  <c r="F31" i="99" s="1"/>
  <c r="F30" i="86"/>
  <c r="K25" i="65" l="1"/>
  <c r="I30" i="65"/>
  <c r="K33" i="65"/>
  <c r="O24" i="65"/>
  <c r="E105" i="129"/>
  <c r="G105" i="129" s="1"/>
  <c r="E105" i="130"/>
  <c r="G105" i="130" s="1"/>
  <c r="E105" i="99"/>
  <c r="E105" i="86"/>
  <c r="F135" i="86"/>
  <c r="G134" i="86"/>
  <c r="F133" i="86"/>
  <c r="F120" i="86"/>
  <c r="F121" i="86" s="1"/>
  <c r="G110" i="86"/>
  <c r="F97" i="86"/>
  <c r="F102" i="86" s="1"/>
  <c r="F94" i="86"/>
  <c r="F101" i="86" s="1"/>
  <c r="F84" i="86"/>
  <c r="F99" i="86" s="1"/>
  <c r="F70" i="86"/>
  <c r="G60" i="86"/>
  <c r="G59" i="86"/>
  <c r="G58" i="86"/>
  <c r="E57" i="86"/>
  <c r="G57" i="86" s="1"/>
  <c r="E56" i="86"/>
  <c r="G56" i="86" s="1"/>
  <c r="G55" i="86"/>
  <c r="G54" i="86"/>
  <c r="F50" i="86"/>
  <c r="F93" i="86" s="1"/>
  <c r="F38" i="86"/>
  <c r="G29" i="86"/>
  <c r="Q24" i="65" l="1"/>
  <c r="M25" i="65"/>
  <c r="K30" i="65"/>
  <c r="M33" i="65"/>
  <c r="E105" i="132"/>
  <c r="G105" i="132" s="1"/>
  <c r="E105" i="131"/>
  <c r="G105" i="131" s="1"/>
  <c r="G52" i="86"/>
  <c r="G28" i="86"/>
  <c r="G53" i="86"/>
  <c r="F73" i="86"/>
  <c r="F87" i="86"/>
  <c r="F39" i="86"/>
  <c r="F40" i="86" s="1"/>
  <c r="F63" i="86" s="1"/>
  <c r="F75" i="86"/>
  <c r="F88" i="86"/>
  <c r="F64" i="86"/>
  <c r="G110" i="99"/>
  <c r="E57" i="99"/>
  <c r="E19" i="65"/>
  <c r="G19" i="65" s="1"/>
  <c r="I19" i="65" s="1"/>
  <c r="K19" i="65" s="1"/>
  <c r="M19" i="65" s="1"/>
  <c r="O19" i="65" s="1"/>
  <c r="Q19" i="65" s="1"/>
  <c r="S19" i="65" s="1"/>
  <c r="U19" i="65" s="1"/>
  <c r="E18" i="65"/>
  <c r="G18" i="65" s="1"/>
  <c r="I18" i="65" s="1"/>
  <c r="K18" i="65" s="1"/>
  <c r="M18" i="65" s="1"/>
  <c r="O18" i="65" s="1"/>
  <c r="Q18" i="65" s="1"/>
  <c r="S18" i="65" s="1"/>
  <c r="U18" i="65" s="1"/>
  <c r="E17" i="65"/>
  <c r="G17" i="65" s="1"/>
  <c r="I17" i="65" s="1"/>
  <c r="K17" i="65" s="1"/>
  <c r="M17" i="65" s="1"/>
  <c r="O17" i="65" s="1"/>
  <c r="Q17" i="65" s="1"/>
  <c r="S17" i="65" s="1"/>
  <c r="U17" i="65" s="1"/>
  <c r="E16" i="65"/>
  <c r="G16" i="65" s="1"/>
  <c r="I16" i="65" s="1"/>
  <c r="K16" i="65" s="1"/>
  <c r="M16" i="65" s="1"/>
  <c r="O16" i="65" s="1"/>
  <c r="Q16" i="65" s="1"/>
  <c r="S16" i="65" s="1"/>
  <c r="U16" i="65" s="1"/>
  <c r="G15" i="65"/>
  <c r="I15" i="65" s="1"/>
  <c r="K15" i="65" s="1"/>
  <c r="M15" i="65" s="1"/>
  <c r="O15" i="65" s="1"/>
  <c r="Q15" i="65" s="1"/>
  <c r="S15" i="65" s="1"/>
  <c r="U15" i="65" s="1"/>
  <c r="G14" i="65"/>
  <c r="I14" i="65" s="1"/>
  <c r="K14" i="65" s="1"/>
  <c r="M14" i="65" s="1"/>
  <c r="O14" i="65" s="1"/>
  <c r="Q14" i="65" s="1"/>
  <c r="S14" i="65" s="1"/>
  <c r="U14" i="65" s="1"/>
  <c r="G13" i="65"/>
  <c r="I13" i="65" s="1"/>
  <c r="K13" i="65" s="1"/>
  <c r="M13" i="65" s="1"/>
  <c r="O13" i="65" s="1"/>
  <c r="Q13" i="65" s="1"/>
  <c r="S13" i="65" s="1"/>
  <c r="U13" i="65" s="1"/>
  <c r="G7" i="65"/>
  <c r="I7" i="65" s="1"/>
  <c r="K7" i="65" s="1"/>
  <c r="M7" i="65" s="1"/>
  <c r="O7" i="65" s="1"/>
  <c r="Q7" i="65" s="1"/>
  <c r="S7" i="65" s="1"/>
  <c r="U7" i="65" s="1"/>
  <c r="G6" i="65"/>
  <c r="E40" i="65"/>
  <c r="G40" i="65" s="1"/>
  <c r="I40" i="65" s="1"/>
  <c r="K40" i="65" s="1"/>
  <c r="M40" i="65" s="1"/>
  <c r="O40" i="65" s="1"/>
  <c r="Q40" i="65" s="1"/>
  <c r="S40" i="65" s="1"/>
  <c r="U40" i="65" s="1"/>
  <c r="E39" i="65"/>
  <c r="G39" i="65" s="1"/>
  <c r="I39" i="65" s="1"/>
  <c r="K39" i="65" s="1"/>
  <c r="M39" i="65" s="1"/>
  <c r="O39" i="65" s="1"/>
  <c r="Q39" i="65" s="1"/>
  <c r="S39" i="65" s="1"/>
  <c r="U39" i="65" s="1"/>
  <c r="E38" i="65"/>
  <c r="G38" i="65" s="1"/>
  <c r="I38" i="65" s="1"/>
  <c r="K38" i="65" s="1"/>
  <c r="M38" i="65" s="1"/>
  <c r="O38" i="65" s="1"/>
  <c r="Q38" i="65" s="1"/>
  <c r="S38" i="65" s="1"/>
  <c r="U38" i="65" s="1"/>
  <c r="E37" i="65"/>
  <c r="G37" i="65" s="1"/>
  <c r="I37" i="65" s="1"/>
  <c r="K37" i="65" s="1"/>
  <c r="M37" i="65" s="1"/>
  <c r="O37" i="65" s="1"/>
  <c r="Q37" i="65" s="1"/>
  <c r="S37" i="65" s="1"/>
  <c r="U37" i="65" s="1"/>
  <c r="E36" i="65"/>
  <c r="G36" i="65" s="1"/>
  <c r="I36" i="65" s="1"/>
  <c r="K36" i="65" s="1"/>
  <c r="M36" i="65" s="1"/>
  <c r="O36" i="65" s="1"/>
  <c r="Q36" i="65" s="1"/>
  <c r="S36" i="65" s="1"/>
  <c r="U36" i="65" s="1"/>
  <c r="E35" i="65"/>
  <c r="G35" i="65" s="1"/>
  <c r="I35" i="65" s="1"/>
  <c r="K35" i="65" s="1"/>
  <c r="M35" i="65" s="1"/>
  <c r="O35" i="65" s="1"/>
  <c r="Q35" i="65" s="1"/>
  <c r="S35" i="65" s="1"/>
  <c r="U35" i="65" s="1"/>
  <c r="E34" i="65"/>
  <c r="G34" i="65" s="1"/>
  <c r="F90" i="86" l="1"/>
  <c r="F100" i="86" s="1"/>
  <c r="O33" i="65"/>
  <c r="E105" i="133"/>
  <c r="G105" i="133" s="1"/>
  <c r="E105" i="134"/>
  <c r="G105" i="134" s="1"/>
  <c r="I34" i="65"/>
  <c r="G41" i="65"/>
  <c r="O25" i="65"/>
  <c r="M30" i="65"/>
  <c r="S24" i="65"/>
  <c r="G20" i="65"/>
  <c r="G21" i="65" s="1"/>
  <c r="I6" i="65"/>
  <c r="E20" i="65"/>
  <c r="G61" i="86"/>
  <c r="G65" i="86" s="1"/>
  <c r="G31" i="86"/>
  <c r="G30" i="86"/>
  <c r="E41" i="65"/>
  <c r="E105" i="138" l="1"/>
  <c r="G105" i="138" s="1"/>
  <c r="E105" i="137"/>
  <c r="G105" i="137" s="1"/>
  <c r="Q25" i="65"/>
  <c r="O30" i="65"/>
  <c r="E106" i="129"/>
  <c r="G106" i="129" s="1"/>
  <c r="E106" i="130"/>
  <c r="G106" i="130" s="1"/>
  <c r="K34" i="65"/>
  <c r="I41" i="65"/>
  <c r="U24" i="65"/>
  <c r="Q33" i="65"/>
  <c r="I20" i="65"/>
  <c r="I21" i="65" s="1"/>
  <c r="K6" i="65"/>
  <c r="E106" i="86"/>
  <c r="E106" i="99"/>
  <c r="G33" i="86"/>
  <c r="G93" i="86" s="1"/>
  <c r="E106" i="132" l="1"/>
  <c r="G106" i="132" s="1"/>
  <c r="E106" i="131"/>
  <c r="G106" i="131" s="1"/>
  <c r="M34" i="65"/>
  <c r="K41" i="65"/>
  <c r="S33" i="65"/>
  <c r="E105" i="140"/>
  <c r="G105" i="140" s="1"/>
  <c r="E105" i="139"/>
  <c r="G105" i="139" s="1"/>
  <c r="S25" i="65"/>
  <c r="Q30" i="65"/>
  <c r="K20" i="65"/>
  <c r="K21" i="65" s="1"/>
  <c r="M6" i="65"/>
  <c r="F5" i="63"/>
  <c r="U33" i="65" l="1"/>
  <c r="E106" i="134"/>
  <c r="G106" i="134" s="1"/>
  <c r="E106" i="133"/>
  <c r="G106" i="133" s="1"/>
  <c r="O34" i="65"/>
  <c r="M41" i="65"/>
  <c r="U25" i="65"/>
  <c r="U30" i="65" s="1"/>
  <c r="S30" i="65"/>
  <c r="E105" i="144"/>
  <c r="G105" i="144" s="1"/>
  <c r="E105" i="143"/>
  <c r="G105" i="143" s="1"/>
  <c r="E107" i="134"/>
  <c r="E107" i="133"/>
  <c r="M20" i="65"/>
  <c r="M21" i="65" s="1"/>
  <c r="O6" i="65"/>
  <c r="G29" i="99"/>
  <c r="G134" i="99"/>
  <c r="E105" i="146" l="1"/>
  <c r="G105" i="146" s="1"/>
  <c r="E105" i="145"/>
  <c r="G105" i="145" s="1"/>
  <c r="E105" i="148"/>
  <c r="G105" i="148" s="1"/>
  <c r="E105" i="147"/>
  <c r="G105" i="147" s="1"/>
  <c r="E106" i="138"/>
  <c r="G106" i="138" s="1"/>
  <c r="E106" i="137"/>
  <c r="G106" i="137" s="1"/>
  <c r="Q34" i="65"/>
  <c r="O41" i="65"/>
  <c r="O20" i="65"/>
  <c r="O21" i="65" s="1"/>
  <c r="Q6" i="65"/>
  <c r="E107" i="138"/>
  <c r="G107" i="138" s="1"/>
  <c r="E107" i="137"/>
  <c r="G107" i="137" s="1"/>
  <c r="F70" i="99"/>
  <c r="F50" i="99"/>
  <c r="F88" i="99" l="1"/>
  <c r="F93" i="99"/>
  <c r="G111" i="138"/>
  <c r="G127" i="138" s="1"/>
  <c r="G128" i="138" s="1"/>
  <c r="G114" i="138" s="1"/>
  <c r="G115" i="138" s="1"/>
  <c r="E106" i="140"/>
  <c r="G106" i="140" s="1"/>
  <c r="E106" i="139"/>
  <c r="G106" i="139" s="1"/>
  <c r="S34" i="65"/>
  <c r="Q41" i="65"/>
  <c r="G111" i="137"/>
  <c r="G127" i="137" s="1"/>
  <c r="G128" i="137" s="1"/>
  <c r="G114" i="137" s="1"/>
  <c r="G115" i="137" s="1"/>
  <c r="Q20" i="65"/>
  <c r="Q21" i="65" s="1"/>
  <c r="S6" i="65"/>
  <c r="E107" i="139"/>
  <c r="G107" i="139" s="1"/>
  <c r="E107" i="140"/>
  <c r="G107" i="140" s="1"/>
  <c r="F73" i="99"/>
  <c r="F75" i="99" s="1"/>
  <c r="F87" i="99"/>
  <c r="G109" i="99"/>
  <c r="F90" i="99" l="1"/>
  <c r="G111" i="139"/>
  <c r="G127" i="139" s="1"/>
  <c r="G128" i="139" s="1"/>
  <c r="G114" i="139" s="1"/>
  <c r="G115" i="139" s="1"/>
  <c r="U34" i="65"/>
  <c r="U41" i="65" s="1"/>
  <c r="S41" i="65"/>
  <c r="E106" i="144"/>
  <c r="G106" i="144" s="1"/>
  <c r="E106" i="143"/>
  <c r="G106" i="143" s="1"/>
  <c r="G111" i="140"/>
  <c r="G127" i="140" s="1"/>
  <c r="G128" i="140" s="1"/>
  <c r="G114" i="140" s="1"/>
  <c r="S20" i="65"/>
  <c r="S21" i="65" s="1"/>
  <c r="U6" i="65"/>
  <c r="U20" i="65" s="1"/>
  <c r="U21" i="65" s="1"/>
  <c r="E107" i="143"/>
  <c r="G107" i="143" s="1"/>
  <c r="E107" i="144"/>
  <c r="G107" i="144" s="1"/>
  <c r="F133" i="99"/>
  <c r="G111" i="143" l="1"/>
  <c r="G127" i="143" s="1"/>
  <c r="G128" i="143" s="1"/>
  <c r="G114" i="143" s="1"/>
  <c r="G115" i="143" s="1"/>
  <c r="G115" i="140"/>
  <c r="G111" i="144"/>
  <c r="G127" i="144" s="1"/>
  <c r="G128" i="144" s="1"/>
  <c r="G114" i="144" s="1"/>
  <c r="G115" i="144" s="1"/>
  <c r="E106" i="145"/>
  <c r="G106" i="145" s="1"/>
  <c r="E106" i="146"/>
  <c r="G106" i="146" s="1"/>
  <c r="E106" i="148"/>
  <c r="G106" i="148" s="1"/>
  <c r="E106" i="147"/>
  <c r="G106" i="147" s="1"/>
  <c r="E107" i="148"/>
  <c r="G107" i="148" s="1"/>
  <c r="E107" i="147"/>
  <c r="G107" i="147" s="1"/>
  <c r="E107" i="146"/>
  <c r="G107" i="146" s="1"/>
  <c r="E107" i="145"/>
  <c r="G107" i="145" s="1"/>
  <c r="F97" i="99"/>
  <c r="F102" i="99" s="1"/>
  <c r="G111" i="146" l="1"/>
  <c r="G127" i="146" s="1"/>
  <c r="G128" i="146" s="1"/>
  <c r="G114" i="146" s="1"/>
  <c r="G115" i="146" s="1"/>
  <c r="G111" i="145"/>
  <c r="G127" i="145" s="1"/>
  <c r="G128" i="145" s="1"/>
  <c r="G114" i="145" s="1"/>
  <c r="G115" i="145" s="1"/>
  <c r="G111" i="147"/>
  <c r="G127" i="147" s="1"/>
  <c r="G128" i="147" s="1"/>
  <c r="G114" i="147" s="1"/>
  <c r="G115" i="147" s="1"/>
  <c r="G111" i="148"/>
  <c r="G127" i="148" s="1"/>
  <c r="G128" i="148" s="1"/>
  <c r="G114" i="148" s="1"/>
  <c r="G115" i="148" s="1"/>
  <c r="F84" i="99"/>
  <c r="F38" i="99"/>
  <c r="F39" i="99" s="1"/>
  <c r="F40" i="99" s="1"/>
  <c r="F6" i="63" l="1"/>
  <c r="G57" i="99"/>
  <c r="G56" i="99"/>
  <c r="F135" i="99"/>
  <c r="F120" i="99"/>
  <c r="F99" i="99"/>
  <c r="G55" i="99"/>
  <c r="G54" i="99"/>
  <c r="F7" i="63" l="1"/>
  <c r="F32" i="63" s="1"/>
  <c r="F34" i="63" s="1"/>
  <c r="G53" i="99"/>
  <c r="F121" i="99"/>
  <c r="G60" i="99"/>
  <c r="F100" i="99"/>
  <c r="G52" i="99"/>
  <c r="F64" i="99"/>
  <c r="E21" i="65" l="1"/>
  <c r="E107" i="99" s="1"/>
  <c r="G107" i="99" s="1"/>
  <c r="G108" i="134"/>
  <c r="G108" i="133"/>
  <c r="G107" i="134"/>
  <c r="G107" i="133"/>
  <c r="G108" i="131"/>
  <c r="G108" i="132"/>
  <c r="G108" i="129"/>
  <c r="G108" i="130"/>
  <c r="G108" i="86"/>
  <c r="G108" i="99"/>
  <c r="G109" i="86"/>
  <c r="G58" i="99"/>
  <c r="G59" i="99"/>
  <c r="F94" i="99"/>
  <c r="F101" i="99" s="1"/>
  <c r="F63" i="99"/>
  <c r="E107" i="86" l="1"/>
  <c r="G107" i="86" s="1"/>
  <c r="G111" i="133"/>
  <c r="G127" i="133" s="1"/>
  <c r="G128" i="133" s="1"/>
  <c r="G114" i="133" s="1"/>
  <c r="G115" i="133" s="1"/>
  <c r="G111" i="134"/>
  <c r="G127" i="134" s="1"/>
  <c r="G128" i="134" s="1"/>
  <c r="G114" i="134" s="1"/>
  <c r="G115" i="134" s="1"/>
  <c r="G106" i="86"/>
  <c r="G106" i="99"/>
  <c r="G105" i="86"/>
  <c r="G61" i="99"/>
  <c r="G65" i="99" s="1"/>
  <c r="G111" i="86" l="1"/>
  <c r="G127" i="86" s="1"/>
  <c r="G105" i="99"/>
  <c r="G111" i="99" l="1"/>
  <c r="G127" i="99" l="1"/>
  <c r="G30" i="99" l="1"/>
  <c r="G31" i="99"/>
  <c r="G33" i="99" l="1"/>
  <c r="G37" i="86"/>
  <c r="G42" i="86"/>
  <c r="G46" i="86"/>
  <c r="G72" i="86"/>
  <c r="H75" i="86"/>
  <c r="G81" i="86"/>
  <c r="H84" i="86"/>
  <c r="G89" i="86"/>
  <c r="G39" i="86"/>
  <c r="G43" i="86"/>
  <c r="H97" i="86" s="1"/>
  <c r="G47" i="86"/>
  <c r="H50" i="86"/>
  <c r="G69" i="86"/>
  <c r="G73" i="86"/>
  <c r="G78" i="86"/>
  <c r="G82" i="86"/>
  <c r="G86" i="86"/>
  <c r="H94" i="86"/>
  <c r="G44" i="86"/>
  <c r="G48" i="86"/>
  <c r="G70" i="86"/>
  <c r="G74" i="86"/>
  <c r="G79" i="86"/>
  <c r="G83" i="86"/>
  <c r="G87" i="86"/>
  <c r="H90" i="86"/>
  <c r="G96" i="86"/>
  <c r="G97" i="86" s="1"/>
  <c r="G102" i="86" s="1"/>
  <c r="G123" i="86"/>
  <c r="G88" i="86"/>
  <c r="G71" i="86"/>
  <c r="H40" i="86"/>
  <c r="G92" i="86"/>
  <c r="G94" i="86" s="1"/>
  <c r="G101" i="86" s="1"/>
  <c r="G45" i="86"/>
  <c r="G36" i="86"/>
  <c r="G80" i="86"/>
  <c r="G49" i="86"/>
  <c r="G40" i="86" l="1"/>
  <c r="G63" i="86" s="1"/>
  <c r="G43" i="99"/>
  <c r="H97" i="99" s="1"/>
  <c r="G93" i="99"/>
  <c r="G49" i="99"/>
  <c r="G45" i="99"/>
  <c r="G79" i="99"/>
  <c r="H40" i="99"/>
  <c r="G74" i="99"/>
  <c r="G36" i="99"/>
  <c r="G70" i="99"/>
  <c r="G39" i="99"/>
  <c r="G42" i="99"/>
  <c r="G123" i="99"/>
  <c r="G88" i="99"/>
  <c r="G82" i="99"/>
  <c r="G89" i="99"/>
  <c r="G80" i="99"/>
  <c r="H90" i="99"/>
  <c r="G73" i="99"/>
  <c r="G83" i="99"/>
  <c r="G92" i="99"/>
  <c r="G94" i="99" s="1"/>
  <c r="G101" i="99" s="1"/>
  <c r="G86" i="99"/>
  <c r="G72" i="99"/>
  <c r="G96" i="99"/>
  <c r="G97" i="99" s="1"/>
  <c r="G102" i="99" s="1"/>
  <c r="G71" i="99"/>
  <c r="G87" i="99"/>
  <c r="G69" i="99"/>
  <c r="G78" i="99"/>
  <c r="G48" i="99"/>
  <c r="H50" i="99"/>
  <c r="G44" i="99"/>
  <c r="G47" i="99"/>
  <c r="H94" i="99"/>
  <c r="G46" i="99"/>
  <c r="H75" i="99"/>
  <c r="H84" i="99"/>
  <c r="G37" i="99"/>
  <c r="G81" i="99"/>
  <c r="G84" i="86"/>
  <c r="G99" i="86" s="1"/>
  <c r="G50" i="86"/>
  <c r="G64" i="86" s="1"/>
  <c r="G66" i="86" s="1"/>
  <c r="G124" i="86" s="1"/>
  <c r="G90" i="86"/>
  <c r="G100" i="86" s="1"/>
  <c r="G75" i="86"/>
  <c r="G125" i="86" s="1"/>
  <c r="G90" i="99" l="1"/>
  <c r="G100" i="99" s="1"/>
  <c r="G75" i="99"/>
  <c r="G125" i="99" s="1"/>
  <c r="G84" i="99"/>
  <c r="G99" i="99" s="1"/>
  <c r="G40" i="99"/>
  <c r="G63" i="99" s="1"/>
  <c r="G50" i="99"/>
  <c r="G64" i="99" s="1"/>
  <c r="G103" i="86"/>
  <c r="G126" i="86" s="1"/>
  <c r="G128" i="86" s="1"/>
  <c r="G103" i="99" l="1"/>
  <c r="G126" i="99" s="1"/>
  <c r="G66" i="99"/>
  <c r="G124" i="99" s="1"/>
  <c r="G114" i="86"/>
  <c r="G115" i="86" s="1"/>
  <c r="E107" i="129"/>
  <c r="G107" i="129" s="1"/>
  <c r="G111" i="129" s="1"/>
  <c r="G127" i="129" s="1"/>
  <c r="E107" i="130"/>
  <c r="G107" i="130" s="1"/>
  <c r="G111" i="130" s="1"/>
  <c r="G127" i="130" s="1"/>
  <c r="G128" i="99" l="1"/>
  <c r="G114" i="99" s="1"/>
  <c r="G115" i="99" s="1"/>
  <c r="G128" i="130"/>
  <c r="G128" i="129"/>
  <c r="G114" i="129" l="1"/>
  <c r="G114" i="130"/>
  <c r="G115" i="130" s="1"/>
  <c r="G115" i="129" l="1"/>
  <c r="E107" i="132"/>
  <c r="G107" i="132" s="1"/>
  <c r="G111" i="132" s="1"/>
  <c r="G127" i="132" s="1"/>
  <c r="E107" i="131"/>
  <c r="G107" i="131" s="1"/>
  <c r="G111" i="131" s="1"/>
  <c r="G127" i="131" s="1"/>
  <c r="G128" i="131" l="1"/>
  <c r="G128" i="132"/>
  <c r="G114" i="132" l="1"/>
  <c r="G115" i="132" s="1"/>
  <c r="G114" i="131"/>
  <c r="G115" i="131" s="1"/>
  <c r="H33" i="63" l="1"/>
  <c r="I33" i="63"/>
  <c r="G5" i="63" l="1"/>
  <c r="H5" i="63"/>
  <c r="I5" i="63"/>
  <c r="G6" i="63"/>
  <c r="H6" i="63"/>
  <c r="I6" i="63"/>
  <c r="H7" i="63"/>
  <c r="I7" i="63"/>
  <c r="G8" i="63"/>
  <c r="H8" i="63"/>
  <c r="I8" i="63"/>
  <c r="G9" i="63"/>
  <c r="H9" i="63"/>
  <c r="I9" i="63"/>
  <c r="H10" i="63"/>
  <c r="I10" i="63"/>
  <c r="G11" i="63"/>
  <c r="H11" i="63"/>
  <c r="I11" i="63"/>
  <c r="G12" i="63"/>
  <c r="H12" i="63"/>
  <c r="I12" i="63"/>
  <c r="H13" i="63"/>
  <c r="I13" i="63"/>
  <c r="G14" i="63"/>
  <c r="H14" i="63"/>
  <c r="I14" i="63"/>
  <c r="G15" i="63"/>
  <c r="H15" i="63"/>
  <c r="I15" i="63"/>
  <c r="H16" i="63"/>
  <c r="I16" i="63"/>
  <c r="G17" i="63"/>
  <c r="H17" i="63"/>
  <c r="I17" i="63"/>
  <c r="G18" i="63"/>
  <c r="H18" i="63"/>
  <c r="I18" i="63"/>
  <c r="H19" i="63"/>
  <c r="I19" i="63"/>
  <c r="G20" i="63"/>
  <c r="H20" i="63"/>
  <c r="I20" i="63"/>
  <c r="G21" i="63"/>
  <c r="H21" i="63"/>
  <c r="I21" i="63"/>
  <c r="H22" i="63"/>
  <c r="I22" i="63"/>
  <c r="G23" i="63"/>
  <c r="H23" i="63"/>
  <c r="I23" i="63"/>
  <c r="G24" i="63"/>
  <c r="H24" i="63"/>
  <c r="I24" i="63"/>
  <c r="H25" i="63"/>
  <c r="I25" i="63"/>
  <c r="G26" i="63"/>
  <c r="H26" i="63"/>
  <c r="I26" i="63"/>
  <c r="G27" i="63"/>
  <c r="H27" i="63"/>
  <c r="I27" i="63"/>
  <c r="H28" i="63"/>
  <c r="I28" i="63"/>
  <c r="G29" i="63"/>
  <c r="H29" i="63"/>
  <c r="I29" i="63"/>
  <c r="G30" i="63"/>
  <c r="H30" i="63"/>
  <c r="I30" i="63"/>
  <c r="H31" i="63"/>
  <c r="I31" i="63"/>
  <c r="H32" i="63"/>
  <c r="I32" i="63"/>
  <c r="H34" i="63"/>
  <c r="I34" i="63"/>
  <c r="G117" i="132"/>
  <c r="G118" i="132"/>
  <c r="G119" i="132"/>
  <c r="G120" i="132"/>
  <c r="H120" i="132"/>
  <c r="G121" i="132"/>
  <c r="G129" i="132"/>
  <c r="G130" i="132"/>
  <c r="H130" i="132"/>
  <c r="G132" i="132"/>
  <c r="G133" i="132"/>
  <c r="G135" i="132"/>
  <c r="G136" i="132"/>
  <c r="G117" i="134"/>
  <c r="G118" i="134"/>
  <c r="G119" i="134"/>
  <c r="G120" i="134"/>
  <c r="H120" i="134"/>
  <c r="G121" i="134"/>
  <c r="G129" i="134"/>
  <c r="G130" i="134"/>
  <c r="H130" i="134"/>
  <c r="G132" i="134"/>
  <c r="G133" i="134"/>
  <c r="G135" i="134"/>
  <c r="G136" i="134"/>
  <c r="G117" i="140"/>
  <c r="G118" i="140"/>
  <c r="G119" i="140"/>
  <c r="G120" i="140"/>
  <c r="H120" i="140"/>
  <c r="G121" i="140"/>
  <c r="G129" i="140"/>
  <c r="G130" i="140"/>
  <c r="H130" i="140"/>
  <c r="G132" i="140"/>
  <c r="G133" i="140"/>
  <c r="G135" i="140"/>
  <c r="G136" i="140"/>
  <c r="G117" i="144"/>
  <c r="G118" i="144"/>
  <c r="G119" i="144"/>
  <c r="G120" i="144"/>
  <c r="H120" i="144"/>
  <c r="G121" i="144"/>
  <c r="G129" i="144"/>
  <c r="G130" i="144"/>
  <c r="H130" i="144"/>
  <c r="G132" i="144"/>
  <c r="G133" i="144"/>
  <c r="G135" i="144"/>
  <c r="G136" i="144"/>
  <c r="G117" i="148"/>
  <c r="G118" i="148"/>
  <c r="G119" i="148"/>
  <c r="G120" i="148"/>
  <c r="H120" i="148"/>
  <c r="G121" i="148"/>
  <c r="G129" i="148"/>
  <c r="G130" i="148"/>
  <c r="H130" i="148"/>
  <c r="G132" i="148"/>
  <c r="G133" i="148"/>
  <c r="G135" i="148"/>
  <c r="G136" i="148"/>
  <c r="G117" i="99"/>
  <c r="G118" i="99"/>
  <c r="G119" i="99"/>
  <c r="G120" i="99"/>
  <c r="H120" i="99"/>
  <c r="G121" i="99"/>
  <c r="G129" i="99"/>
  <c r="G130" i="99"/>
  <c r="H130" i="99"/>
  <c r="G132" i="99"/>
  <c r="G133" i="99"/>
  <c r="G135" i="99"/>
  <c r="G136" i="99"/>
  <c r="G117" i="129"/>
  <c r="G118" i="129"/>
  <c r="G119" i="129"/>
  <c r="G120" i="129"/>
  <c r="H120" i="129"/>
  <c r="G121" i="129"/>
  <c r="G129" i="129"/>
  <c r="G130" i="129"/>
  <c r="H130" i="129"/>
  <c r="G132" i="129"/>
  <c r="G133" i="129"/>
  <c r="G135" i="129"/>
  <c r="G136" i="129"/>
  <c r="G117" i="138"/>
  <c r="G118" i="138"/>
  <c r="G119" i="138"/>
  <c r="G120" i="138"/>
  <c r="H120" i="138"/>
  <c r="G121" i="138"/>
  <c r="G129" i="138"/>
  <c r="G130" i="138"/>
  <c r="H130" i="138"/>
  <c r="G132" i="138"/>
  <c r="G133" i="138"/>
  <c r="G135" i="138"/>
  <c r="G136" i="138"/>
  <c r="G117" i="146"/>
  <c r="G118" i="146"/>
  <c r="G119" i="146"/>
  <c r="G120" i="146"/>
  <c r="H120" i="146"/>
  <c r="G121" i="146"/>
  <c r="G129" i="146"/>
  <c r="G130" i="146"/>
  <c r="H130" i="146"/>
  <c r="G132" i="146"/>
  <c r="G133" i="146"/>
  <c r="G135" i="146"/>
  <c r="G136" i="146"/>
  <c r="G117" i="131"/>
  <c r="G118" i="131"/>
  <c r="G119" i="131"/>
  <c r="G120" i="131"/>
  <c r="H120" i="131"/>
  <c r="G121" i="131"/>
  <c r="G129" i="131"/>
  <c r="G130" i="131"/>
  <c r="H130" i="131"/>
  <c r="G132" i="131"/>
  <c r="G133" i="131"/>
  <c r="G135" i="131"/>
  <c r="G136" i="131"/>
  <c r="G117" i="133"/>
  <c r="G118" i="133"/>
  <c r="G119" i="133"/>
  <c r="G120" i="133"/>
  <c r="H120" i="133"/>
  <c r="G121" i="133"/>
  <c r="G129" i="133"/>
  <c r="G130" i="133"/>
  <c r="H130" i="133"/>
  <c r="G132" i="133"/>
  <c r="G133" i="133"/>
  <c r="G135" i="133"/>
  <c r="G136" i="133"/>
  <c r="G117" i="139"/>
  <c r="G118" i="139"/>
  <c r="G119" i="139"/>
  <c r="G120" i="139"/>
  <c r="H120" i="139"/>
  <c r="G121" i="139"/>
  <c r="G129" i="139"/>
  <c r="G130" i="139"/>
  <c r="H130" i="139"/>
  <c r="G132" i="139"/>
  <c r="G133" i="139"/>
  <c r="G135" i="139"/>
  <c r="G136" i="139"/>
  <c r="G117" i="143"/>
  <c r="G118" i="143"/>
  <c r="G119" i="143"/>
  <c r="G120" i="143"/>
  <c r="H120" i="143"/>
  <c r="G121" i="143"/>
  <c r="G129" i="143"/>
  <c r="G130" i="143"/>
  <c r="H130" i="143"/>
  <c r="G132" i="143"/>
  <c r="G133" i="143"/>
  <c r="G135" i="143"/>
  <c r="G136" i="143"/>
  <c r="G117" i="147"/>
  <c r="G118" i="147"/>
  <c r="G119" i="147"/>
  <c r="G120" i="147"/>
  <c r="H120" i="147"/>
  <c r="G121" i="147"/>
  <c r="G129" i="147"/>
  <c r="G130" i="147"/>
  <c r="H130" i="147"/>
  <c r="G132" i="147"/>
  <c r="G133" i="147"/>
  <c r="G135" i="147"/>
  <c r="G136" i="147"/>
  <c r="G117" i="86"/>
  <c r="G118" i="86"/>
  <c r="G119" i="86"/>
  <c r="G120" i="86"/>
  <c r="H120" i="86"/>
  <c r="G121" i="86"/>
  <c r="G129" i="86"/>
  <c r="G130" i="86"/>
  <c r="H130" i="86"/>
  <c r="G132" i="86"/>
  <c r="G133" i="86"/>
  <c r="G135" i="86"/>
  <c r="G136" i="86"/>
  <c r="G117" i="130"/>
  <c r="G118" i="130"/>
  <c r="G119" i="130"/>
  <c r="G120" i="130"/>
  <c r="H120" i="130"/>
  <c r="G121" i="130"/>
  <c r="G129" i="130"/>
  <c r="G130" i="130"/>
  <c r="H130" i="130"/>
  <c r="G132" i="130"/>
  <c r="G133" i="130"/>
  <c r="G135" i="130"/>
  <c r="G136" i="130"/>
  <c r="G117" i="137"/>
  <c r="G118" i="137"/>
  <c r="G119" i="137"/>
  <c r="G120" i="137"/>
  <c r="H120" i="137"/>
  <c r="G121" i="137"/>
  <c r="G129" i="137"/>
  <c r="G130" i="137"/>
  <c r="H130" i="137"/>
  <c r="G132" i="137"/>
  <c r="G133" i="137"/>
  <c r="G135" i="137"/>
  <c r="G136" i="137"/>
  <c r="G117" i="145"/>
  <c r="G118" i="145"/>
  <c r="G119" i="145"/>
  <c r="G120" i="145"/>
  <c r="H120" i="145"/>
  <c r="G121" i="145"/>
  <c r="G129" i="145"/>
  <c r="G130" i="145"/>
  <c r="H130" i="145"/>
  <c r="G132" i="145"/>
  <c r="G133" i="145"/>
  <c r="G135" i="145"/>
  <c r="G136" i="145"/>
</calcChain>
</file>

<file path=xl/comments1.xml><?xml version="1.0" encoding="utf-8"?>
<comments xmlns="http://schemas.openxmlformats.org/spreadsheetml/2006/main">
  <authors>
    <author>Rogerio Rodrigues Pontes</author>
  </authors>
  <commentList>
    <comment ref="A13" authorId="0" shapeId="0">
      <text>
        <r>
          <rPr>
            <b/>
            <sz val="9"/>
            <color rgb="FF000000"/>
            <rFont val="Segoe UI"/>
            <family val="2"/>
          </rPr>
          <t>Rogerio Rodrigues Pontes:</t>
        </r>
        <r>
          <rPr>
            <sz val="9"/>
            <color rgb="FF000000"/>
            <rFont val="Segoe UI"/>
            <family val="2"/>
          </rPr>
          <t xml:space="preserve">
Conforme informações da área técnica (Ivan) o sistema já existe a empresa irá fornecer somente os botões</t>
        </r>
      </text>
    </comment>
  </commentList>
</comments>
</file>

<file path=xl/sharedStrings.xml><?xml version="1.0" encoding="utf-8"?>
<sst xmlns="http://schemas.openxmlformats.org/spreadsheetml/2006/main" count="4034" uniqueCount="274">
  <si>
    <t>Categoria Profissional:</t>
  </si>
  <si>
    <t>Salário Normativo da Categoria Profissional:</t>
  </si>
  <si>
    <t>MODULO 1 - COMPOSIÇÃO DA REMUNERAÇÃO</t>
  </si>
  <si>
    <t>Valor Total</t>
  </si>
  <si>
    <t>VALOR MENSAL PELO TOTAL DE POSTOS DE SERVIÇO</t>
  </si>
  <si>
    <t>VALOR ANUAL PELO TOTAL DE POSTOS DE SERVIÇO</t>
  </si>
  <si>
    <t>I - DISCRIMINAÇÃO DOS SERVIÇOS</t>
  </si>
  <si>
    <t>DADOS COMPLEMENTARES</t>
  </si>
  <si>
    <t>Salário mínimo oficial vigente:</t>
  </si>
  <si>
    <t>Data Base da Categoria:</t>
  </si>
  <si>
    <t>12 MESES</t>
  </si>
  <si>
    <t>Período contratual:</t>
  </si>
  <si>
    <t>Município/UF:</t>
  </si>
  <si>
    <t>ISS</t>
  </si>
  <si>
    <t>POSTO/UNIDADE</t>
  </si>
  <si>
    <t>TOTAL TAXA GLOBAL DE ADMINISTRAÇÃO</t>
  </si>
  <si>
    <t>Valor Mensal dos Postos</t>
  </si>
  <si>
    <t>Valor Anual dos Postos</t>
  </si>
  <si>
    <t>Valor Individual do Posto</t>
  </si>
  <si>
    <t>Adicional Insalubridade</t>
  </si>
  <si>
    <t>Data de Apresentação da Proposta:</t>
  </si>
  <si>
    <t>Ano do acordo, convenção ou  dissídio coletivo:</t>
  </si>
  <si>
    <t>Tipo de serviço:</t>
  </si>
  <si>
    <t>Unidade de Medida:</t>
  </si>
  <si>
    <t>Posto/Hora</t>
  </si>
  <si>
    <t>Classificação Brasileira de Ocupações (CBO):</t>
  </si>
  <si>
    <t xml:space="preserve">Posto de Trabalho: </t>
  </si>
  <si>
    <t>Quantidade de Pessoas por Posto:</t>
  </si>
  <si>
    <t>Quantidade de Postos:</t>
  </si>
  <si>
    <t>Outras Informações:</t>
  </si>
  <si>
    <t>Composição da Remuneração</t>
  </si>
  <si>
    <t>Quant/Horas/Perc</t>
  </si>
  <si>
    <t>A</t>
  </si>
  <si>
    <t>B</t>
  </si>
  <si>
    <t>C</t>
  </si>
  <si>
    <t>D</t>
  </si>
  <si>
    <t>E</t>
  </si>
  <si>
    <t>Adicional Noturno (Hora Noturna/Hora Reduzida)</t>
  </si>
  <si>
    <t>F</t>
  </si>
  <si>
    <t xml:space="preserve">Total da Remuneração/MÓDULO 1  </t>
  </si>
  <si>
    <t>MÓDULO 2 - ENCARGOS E BENEFÍCIOS ANUAIS, MENSAIS E DIÁRIOS</t>
  </si>
  <si>
    <t>Submódulo 2.1 - 13º  Salário, Férias e Adicional de Férias</t>
  </si>
  <si>
    <t>13º  Salário</t>
  </si>
  <si>
    <t xml:space="preserve">Subtotal  </t>
  </si>
  <si>
    <t>Incidência do Submódulo 2.2 sobre o Submódulo 2.1</t>
  </si>
  <si>
    <t xml:space="preserve">Total do Submódulo 2.1  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</si>
  <si>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</si>
  <si>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</si>
  <si>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</si>
  <si>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</si>
  <si>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</si>
  <si>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</si>
  <si>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</si>
  <si>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</si>
  <si>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</si>
  <si>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</si>
  <si>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 xml:space="preserve">Total do Submódulo 2.2   </t>
  </si>
  <si>
    <t>Submódulo 2.3 – Benefícios Mensais e Diários</t>
  </si>
  <si>
    <t>Transporte</t>
  </si>
  <si>
    <t>B.1</t>
  </si>
  <si>
    <t>Auxílio Refeição</t>
  </si>
  <si>
    <t>B.2</t>
  </si>
  <si>
    <t>Auxílio Alimentação</t>
  </si>
  <si>
    <t>Outros</t>
  </si>
  <si>
    <t xml:space="preserve">Total do Submódulo 2.3   </t>
  </si>
  <si>
    <t>QUADRO RESUMO - MÓDULO 2</t>
  </si>
  <si>
    <t>2.1</t>
  </si>
  <si>
    <t>13º  Salário, Férias e Adicional de Férias</t>
  </si>
  <si>
    <t>2.2</t>
  </si>
  <si>
    <t>2.3</t>
  </si>
  <si>
    <t>Benefícios Mensais e Diários</t>
  </si>
  <si>
    <t xml:space="preserve">TOTAL MÓDULO 2  </t>
  </si>
  <si>
    <t>MÓDULO 3 -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</si>
  <si>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</si>
  <si>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</si>
  <si>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</si>
  <si>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</si>
  <si>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 xml:space="preserve">TOTAL MÓDULO 3  </t>
  </si>
  <si>
    <t>MÓDULO 4 - CUSTO DE REPOSIÇÃO DO PROFISSIONAL AUSENTE</t>
  </si>
  <si>
    <t xml:space="preserve">Total do Submódulo 4.1   </t>
  </si>
  <si>
    <t>Submódulo 4.1.1 - Afastamento Maternidade (120 dias)</t>
  </si>
  <si>
    <t>Férias pagas ao substituto pelos 120 dias de reposição</t>
  </si>
  <si>
    <t>Incidência dos encargos do submódulo 2.2 sobre as férias pagas ao substituto</t>
  </si>
  <si>
    <t>Incidencia do submódulo 2.2 s/ a remuneração e o 13º proporcionais aos 120 d</t>
  </si>
  <si>
    <t xml:space="preserve">Total do Submódulo 4.1.1   </t>
  </si>
  <si>
    <t>Cobertura de Intervalo para repouso ou alimentação</t>
  </si>
  <si>
    <t>Total do Submódulo 4.2</t>
  </si>
  <si>
    <t>QUADRO RESUMO - MÓDULO 4</t>
  </si>
  <si>
    <t>4.1</t>
  </si>
  <si>
    <t>4.1.1</t>
  </si>
  <si>
    <t>Afastamento Maternidade (120 dias)</t>
  </si>
  <si>
    <t>4.2</t>
  </si>
  <si>
    <t>Intrajornada</t>
  </si>
  <si>
    <t xml:space="preserve">TOTAL MÓDULO 4  </t>
  </si>
  <si>
    <t>MÓDULO 5 - INSUMOS DIVERSOS</t>
  </si>
  <si>
    <t xml:space="preserve">TOTAL MÓDULO 5  </t>
  </si>
  <si>
    <t>MÓDULO 6 - CUSTOS INDIRETOS, TRIBUTOS E LUCRO</t>
  </si>
  <si>
    <t>Custos Indiretos 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</si>
  <si>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</si>
  <si>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</si>
  <si>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</si>
  <si>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</si>
  <si>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</si>
  <si>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</si>
  <si>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</si>
  <si>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</si>
  <si>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Subtotal dos Tributos</t>
  </si>
  <si>
    <t xml:space="preserve">TOTAL MÓDULO 6  </t>
  </si>
  <si>
    <t>QUADRO RESUMO - MÃO DE OBRA VINCULADA A EXECUÇÃO CONTRATUAL</t>
  </si>
  <si>
    <t>MÓDULO 1 -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</si>
  <si>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</si>
  <si>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</si>
  <si>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</si>
  <si>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</si>
  <si>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 xml:space="preserve">Subtotal (A + B + C + D + E)    </t>
  </si>
  <si>
    <t>MÓDULO 6 – CUSTOS INDIRETOS, TRIBUTOS E LUCRO</t>
  </si>
  <si>
    <t xml:space="preserve">TOTAL DOS MÓDULOS  1 A 6  </t>
  </si>
  <si>
    <t>Valor Mensal por Mão-de-Obra Vinculada a Execução Contratual</t>
  </si>
  <si>
    <t>Valor Mensal por Posto de Serviço</t>
  </si>
  <si>
    <t>Quantidade de Pessoas pelo Total de Postos</t>
  </si>
  <si>
    <t xml:space="preserve">Salário </t>
  </si>
  <si>
    <t>Adicional Periculosidade</t>
  </si>
  <si>
    <t xml:space="preserve">Ferias e terço  constitucional </t>
  </si>
  <si>
    <t>Submódulo 2.2 – Encargos Previdenciários (GPS), FGTS e Outras Contribuições</t>
  </si>
  <si>
    <t>Incidência de GPS, FGTS e outras contribuições sobre Aviso Prévio Trabalhado</t>
  </si>
  <si>
    <t>Submódulo 4.1 - Substituto nas Ausências Legais</t>
  </si>
  <si>
    <t>Substituto na cobertura de Ausências Legais</t>
  </si>
  <si>
    <t>Substituto na cobertura de Licença Paternidade</t>
  </si>
  <si>
    <t xml:space="preserve">Substituto na cobertura de Ausência por Acidente de Trabalho </t>
  </si>
  <si>
    <t>Substituto na cobertura de Outras Ausências</t>
  </si>
  <si>
    <t>Submódulo 4.2.1 - Cobertura de Feriados, Dias Ponte, e outros (exceto para postos 12 x 36)</t>
  </si>
  <si>
    <t>Cobertura Feriados, Dias Ponte, e outros (exceto para postos 12 x 36)</t>
  </si>
  <si>
    <t>Total do Submódulo 4.2.1</t>
  </si>
  <si>
    <t>Outros (especificar)</t>
  </si>
  <si>
    <t>Encargos Previdenciários (GPS), FGTS e Outras Contribuições</t>
  </si>
  <si>
    <t>Substituto nas Ausências Legais</t>
  </si>
  <si>
    <t xml:space="preserve">IntrajornadaCobertura de Feriados, Dias Ponte, e outros </t>
  </si>
  <si>
    <t>4.2.1</t>
  </si>
  <si>
    <t>Periodicidade/ meses</t>
  </si>
  <si>
    <t xml:space="preserve">Valor Unitário </t>
  </si>
  <si>
    <t>Quantidade</t>
  </si>
  <si>
    <t>Média Mensal</t>
  </si>
  <si>
    <t>Total de Pessoas</t>
  </si>
  <si>
    <t>Total de Postos</t>
  </si>
  <si>
    <t>Pessoas p/Posto</t>
  </si>
  <si>
    <t>UNIFORMES (USO GERAL)</t>
  </si>
  <si>
    <t>Periodicidade</t>
  </si>
  <si>
    <t>Boné ou Quepe com Logotipo da contratada</t>
  </si>
  <si>
    <t>Crachá de Identificação</t>
  </si>
  <si>
    <t xml:space="preserve">TOTAL MÉDIA MENSAL POR PESSOA  </t>
  </si>
  <si>
    <t>EPI'S E OUTROS ( USO GERAL)</t>
  </si>
  <si>
    <t>TOTAL MÉDIA MENSAL</t>
  </si>
  <si>
    <t>Porta cassetete</t>
  </si>
  <si>
    <t xml:space="preserve">VALOR MENSAL POR PESSOA  </t>
  </si>
  <si>
    <t>Materiais Sob Expensas</t>
  </si>
  <si>
    <t>Sistema Eletrônico de Registro de Ponto Biométrico</t>
  </si>
  <si>
    <t>Armário Roupeiro para vestiário</t>
  </si>
  <si>
    <t>VIGILÂNCIA</t>
  </si>
  <si>
    <t>VIGILANTE DESARMADO</t>
  </si>
  <si>
    <t>5173-30</t>
  </si>
  <si>
    <t>Escala 12 x 36</t>
  </si>
  <si>
    <t>Assistencia Médica e Odontologica</t>
  </si>
  <si>
    <t>Auxílio Funeral</t>
  </si>
  <si>
    <t>Seguro de Vida</t>
  </si>
  <si>
    <t>12 HORAS NOTURNO</t>
  </si>
  <si>
    <t>Multa do FGTS  sobre o Aviso Prévio Indenizado</t>
  </si>
  <si>
    <t xml:space="preserve">Multa do FGTS sobre o Aviso Prévio Trabalhado. </t>
  </si>
  <si>
    <t>Outros itens constantes no Termo de Referência</t>
  </si>
  <si>
    <t>Periodicidade/meses</t>
  </si>
  <si>
    <r>
      <rPr>
        <b/>
        <u/>
        <sz val="10"/>
        <rFont val="Arial"/>
        <family val="2"/>
      </rPr>
      <t>Aviso Prévio Trabalhado</t>
    </r>
    <r>
      <rPr>
        <sz val="10"/>
        <rFont val="Arial"/>
        <family val="2"/>
      </rPr>
      <t>: conforme orientações descritas no Acórdão nº 1.186/2017 TCU-Plenário e reafirmada no Acórdão nº 1.586/2018 TCU-Plenário, a parcela referente à esta rúbrica será excluída após o primeiro ano de contrato, e a cada ano adicional poderá ser incluído a parcela mensal no percentual máximo de até 0,194%.</t>
    </r>
  </si>
  <si>
    <t>Submódulos 4.2 e 4.2.1</t>
  </si>
  <si>
    <t>Conforme orientações da SEGES - Secretaria de Gestão, neste módulo as empresas optantes pelo regime tributário lucro real (com direito à incidência não cumulativa de contribuições ao PIS e COFINS), devem cotar nas planilhas de custos e formação de preços as alíquotas médias efetivamente recolhidas dessas contribuições, e para a comprovação serão exigidos os documentos de Escrituração Fiscal Digital da Contribuição (EFD-Contribuições) para o PIS/PASEP e COFINS dos últimos 12 (doze) meses anteriores à apresentação da proposta ou declaração da empresa contendo as alíquotas efetivas, com assinatura de contabilista devidamente registrado no órgão de classe.</t>
  </si>
  <si>
    <t>Sub módulo 2.2 (Anexar junto com as planilhas)</t>
  </si>
  <si>
    <t>Módulo 6 (Anexar junto com as planilhas Arquivos e Documentos para comprovação das alíquotas efetivas para empresas optantes pelo regime tributário Lucro Real)</t>
  </si>
  <si>
    <t>Módulo 6 (Anexar junto com as planilhas documentos para comprovação tributária)</t>
  </si>
  <si>
    <t>PROCESSO Nº 086/2022</t>
  </si>
  <si>
    <r>
      <t>OBJETO</t>
    </r>
    <r>
      <rPr>
        <sz val="10"/>
        <rFont val="Arial Narrow"/>
        <family val="2"/>
      </rPr>
      <t xml:space="preserve">:  </t>
    </r>
    <r>
      <rPr>
        <b/>
        <sz val="10"/>
        <rFont val="Arial Narrow"/>
        <family val="2"/>
      </rPr>
      <t xml:space="preserve"> PRESTAÇÃO DE SERVIÇOS DE VIGILÂNCIA DESARMADA PARA AS UNIDADES ARMAZENADORAS DA CEAGESP</t>
    </r>
  </si>
  <si>
    <t>Posto de trabalho:De 2ª a Domingo, das 18:00 às 06:00 - c/ intervalo para refeição</t>
  </si>
  <si>
    <t>Camisa com logotipo da contratada</t>
  </si>
  <si>
    <t>Calça comprida</t>
  </si>
  <si>
    <t>Jaqueta ou japona de frio</t>
  </si>
  <si>
    <t>Meia de algodão</t>
  </si>
  <si>
    <t>Sapato tipo coturno</t>
  </si>
  <si>
    <t>Bota de borracha para chuva</t>
  </si>
  <si>
    <t>Capa de chuva com manga e capuz</t>
  </si>
  <si>
    <t>Capa do Colete balístico homologado</t>
  </si>
  <si>
    <t>Colete balístico com certificado de aprovação</t>
  </si>
  <si>
    <t>Protetor Solar</t>
  </si>
  <si>
    <t>Repelente</t>
  </si>
  <si>
    <t>Apito e Cordão tipo fiel</t>
  </si>
  <si>
    <t>Cassetete G de borracha c/ alça em uma das extremidades</t>
  </si>
  <si>
    <t>Cinturão Vigilante (nylon)</t>
  </si>
  <si>
    <t>Rádio comunicador tipo HT c/ minimo 2 baterias</t>
  </si>
  <si>
    <t>Sistema de botão de pânico</t>
  </si>
  <si>
    <t>Sistema de controle de ronda: Bastão</t>
  </si>
  <si>
    <t>Sistema de controle de ronda: Ibottons</t>
  </si>
  <si>
    <t>Lanterna com bateria recarregável  15 LED`S</t>
  </si>
  <si>
    <t>Livro de ocorrência com páginas numeradas</t>
  </si>
  <si>
    <t>Bloco de anotação e caneta esferográfica na cor azul</t>
  </si>
  <si>
    <t>Guarda chuva resistente</t>
  </si>
  <si>
    <t>Banqueta semi sentada de acordo NR 17</t>
  </si>
  <si>
    <t>Ombrelone de estrutura de madeira, base de concreto</t>
  </si>
  <si>
    <t>EPI´S e Outros</t>
  </si>
  <si>
    <t>Uniformes (Uso Geral)</t>
  </si>
  <si>
    <t>Materiais e Equipamentos (Uso Geral)</t>
  </si>
  <si>
    <t>OBJETO:   PRESTAÇÃO DE SERVIÇOS DE VIGILÂNCIA DESARMADA PARA AS UNIDADES ARMAZENADORAS DA CEAGESP</t>
  </si>
  <si>
    <r>
      <t>OBJETO</t>
    </r>
    <r>
      <rPr>
        <sz val="11"/>
        <rFont val="Arial Narrow"/>
        <family val="2"/>
      </rPr>
      <t xml:space="preserve">: </t>
    </r>
    <r>
      <rPr>
        <b/>
        <sz val="11"/>
        <rFont val="Arial Narrow"/>
        <family val="2"/>
      </rPr>
      <t xml:space="preserve">  PRESTAÇÃO DE SERVIÇOS DE VIGILÂNCIA DESARMADA PARA AS UNIDADES ARMAZENADORAS DA CEAGESP</t>
    </r>
  </si>
  <si>
    <r>
      <t>Substituto na cobertura de Férias</t>
    </r>
    <r>
      <rPr>
        <sz val="10"/>
        <rFont val="Arial Narrow"/>
        <family val="2"/>
      </rPr>
      <t xml:space="preserve">  (já provisionado no submódulo 2.1 item B)</t>
    </r>
  </si>
  <si>
    <r>
      <t>Substituto na cobertura de Afastamento Maternidade</t>
    </r>
    <r>
      <rPr>
        <sz val="10"/>
        <rFont val="Arial Narrow"/>
        <family val="2"/>
      </rPr>
      <t xml:space="preserve"> (aportar no submódulo 4.1.1)</t>
    </r>
  </si>
  <si>
    <t>Submódulo 4.2 - Intrajornada (somente se previsto no Edital)</t>
  </si>
  <si>
    <t>OBSERVAÇÕES  RELATIVAS AS PLANILHAS DE CUSTOS E FORMAÇÃO DE PREÇOS</t>
  </si>
  <si>
    <t>Planilhas Modelo</t>
  </si>
  <si>
    <t>4 - Nas planilhas de insumos a periodicidade/mês e o quantitativo devem ser preenchidos conforme informações constantes no Edital</t>
  </si>
  <si>
    <t>5 - Algumas células apresentam fórmulas multiplicadas por 0 (zero) para manter a integridade dos cálculos, caso o conteúdo da célula seja aplicável a licitante sugere-se apagar o zero e manter a integridade do cálculo e/ou adaptar conforme a característica e particularidade da Licitante.</t>
  </si>
  <si>
    <t>6 - Ao utilizar utilizar as planilhas Modelo editáveis da CEAGESP sugere-se seguir o preenchimento na ordem em que se encontram para facilitar a integração dos cálculos e manutenção das fórmulas</t>
  </si>
  <si>
    <t>CATEGORIA SINDICAL</t>
  </si>
  <si>
    <t>PLANILHA - INSUMOS DIVERSOS</t>
  </si>
  <si>
    <t>IMPORTANTE</t>
  </si>
  <si>
    <r>
      <t>A Licitante deve anexar junto com as planilhas a memória de cálculo SAT (FAP x RAT) informando o percentual RAT conforme CNAE da empresa, bem como a comprovação do percentual do FAP (Fator Acidentario de Prevenção) através de competente documento o qual pode ser obtido em http://www.previdencia.gov.br/saude-e-seguranca-do-trabalhador/politicas-de-prevencao/fator-acidentario-de-prevencao-fap/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cópia da página da GFIP-SEFIP onde consta o FAP e o RAT ajustado da empresa.</t>
    </r>
  </si>
  <si>
    <t>Módulo 3 Item D (Custos não renováveis)</t>
  </si>
  <si>
    <t>Para a comprovação do regime tributário, deverá ser apresentada cópia da página dos Dados Iniciais da DCTF -  Declaração de Débitos e Créditos Tributários Federais ou ECF- Escrituração Contábil Fiscal, transmitida pela empresa constando o regime de apuração que a empresa está atuando no ano exercício corrente. No caso de SIMPLES Nacional,  a fim de comprovação da faixa de enquadramento de acordo com os anexos da Lei Complementar nº 123/2006 (atualização 2018), solicito encaminhamento de extrato do PGDAS-D, relativo ao período de apuração de janeiro do ano exercício corrente. Tal solicitação se faz necessária, considerando a nova sistemática de cálculos para apuração das alíquotas por faixa de enquadramento.</t>
  </si>
  <si>
    <t>Módulo 6 - Observação: optantes pelo SIMPLES Nacional na prestação de serviços de vigilância, limpeza ou conservação.</t>
  </si>
  <si>
    <t>De acordo com o art. 18, § 5º-H, da Lei Complementar nº 123/2006 , apenas os serviços tributados pelo Anexo IV podem ser prestados por meio de cessão ou locação de mão-de-obra, sem prejuízo para a opção pelo Simples Nacional. Desta forma, a prestação de serviços de vigilância, limpeza ou conservação, ainda que por meio de cessão ou locação de mão-de-obra, não impede a opção pelo Simples Nacional, desde que não seja exercida em conjunto com outra atividade vedada – conforme Solução de Consulta Cosit nº 7, de 15 de outubro de 2007. Contudo, como a prestação desses serviços serão tributadas na forma do Anexo IV da LC nº 123/2006, não estará incluída no Simples Nacional a contribuição prevista no inciso VI do caput do art. 13 (contribuições previdenciárias) devendo ela ser recolhida segundo a legislação prevista para os demais contribuintes ou responsáveis.</t>
  </si>
  <si>
    <t>OBSERVAÇÕES GERAIS</t>
  </si>
  <si>
    <r>
      <t>OBSERVAÇÃO 1:</t>
    </r>
    <r>
      <rPr>
        <sz val="11"/>
        <rFont val="Arial"/>
        <family val="2"/>
      </rPr>
      <t xml:space="preserve"> Caso o licitante tenha interesse em utilizar os modelos das planilhas de custo desenvolvidas pela Ceagesp, poderá acessá-la no endereço www.ceagesp.gov.br - CEAGESP - Informações sobre a Companhia de Entrepostos e Armazéns Gerais de São Paulo www.ceagesp.gov.br, opção licitações e contratos:  </t>
    </r>
    <r>
      <rPr>
        <b/>
        <sz val="11"/>
        <rFont val="Arial"/>
        <family val="2"/>
      </rPr>
      <t xml:space="preserve">
OBSERVAÇÃO 2: </t>
    </r>
    <r>
      <rPr>
        <sz val="11"/>
        <rFont val="Arial"/>
        <family val="2"/>
      </rPr>
      <t xml:space="preserve"> Os modelos disponibilizados encontram-se em Excel e possuem fórmulas que podem ser adaptadas conforme as características, legalmente aceitáveis, de cada licitante. </t>
    </r>
    <r>
      <rPr>
        <b/>
        <sz val="11"/>
        <rFont val="Arial"/>
        <family val="2"/>
      </rPr>
      <t xml:space="preserve">
OBSERVAÇÃO 3: </t>
    </r>
    <r>
      <rPr>
        <sz val="11"/>
        <rFont val="Arial"/>
        <family val="2"/>
      </rPr>
      <t xml:space="preserve"> A Ceagesp não se responsabilizará pela utilização incorreta das fórmulas disponibilizadas nas planilhas quando essas prejudicarem os preços ofertados pelos licitantes. </t>
    </r>
  </si>
  <si>
    <t>Os salários e beneficios utilizados nos modelos de planilhas de custos e formação de preços constantes no Edital tem como base a Convenção Coletiva de Trabalho SESVESP 2022/2023. Observa-se ainda que funções não definidas na convenção tem como base o salário normativo da categoria, e na falta destes a média salarial do MTE e de outras convenções coletivas similares, e serão corrigidas de acordo com o percentual de reajuste definido na convenção supramencionada vigente.</t>
  </si>
  <si>
    <t>12 HORAS DIURNO</t>
  </si>
  <si>
    <t>Posto de trabalho:De 2ª a Domingo, das 06:00 às 18:00 - c/ intervalo para refeição</t>
  </si>
  <si>
    <t>MATERIAIS E EQUIPAMENTOS (USO GERAL)</t>
  </si>
  <si>
    <t>SUB-TOTAL - ARADA</t>
  </si>
  <si>
    <t>SUB-TOTAL - ARAGU</t>
  </si>
  <si>
    <t>SUB-TOTAL - ASASS</t>
  </si>
  <si>
    <t>SUB-TOTAL - ASAVA</t>
  </si>
  <si>
    <t>SUB-TOTAL - ARBAF</t>
  </si>
  <si>
    <t>SUB-TOTAL - ASBAR</t>
  </si>
  <si>
    <t>SUB-TOTAL - ARFRA</t>
  </si>
  <si>
    <t>SUB-TOTAL - ASIPE</t>
  </si>
  <si>
    <t>SUB-TOTAL - ARITI</t>
  </si>
  <si>
    <t>Estimativa - ASITU</t>
  </si>
  <si>
    <t>Estimativa - ASOUR</t>
  </si>
  <si>
    <t>Estimativa - ARPAP</t>
  </si>
  <si>
    <t>Estimativa - ARPED</t>
  </si>
  <si>
    <t>Estimativa - ASRIB</t>
  </si>
  <si>
    <t>Estimativa - ARSAN 123</t>
  </si>
  <si>
    <t>Estimativa - ARSAN 141</t>
  </si>
  <si>
    <t>Estimativa - ASSJP</t>
  </si>
  <si>
    <t>Estimativa - ARSMA</t>
  </si>
  <si>
    <t>ITUVERAVA/SP (ASITU)</t>
  </si>
  <si>
    <t>OURINHOS/SP (ASOUR)</t>
  </si>
  <si>
    <t>PARAGUAÇU PAULISTA/SP (ARPAP)</t>
  </si>
  <si>
    <t>PEDERNEIRAS/SP (ARPED)</t>
  </si>
  <si>
    <t>RIBEIRÃO PRETO/SP (ASRIB)</t>
  </si>
  <si>
    <t>SANTOS/SP (ARSAN 123)</t>
  </si>
  <si>
    <t>SANTOS/SP (ARSAN 141)</t>
  </si>
  <si>
    <t>S.JOSÉ DO RIO PRETO/SP (ASSJP)</t>
  </si>
  <si>
    <t>SÃO MANOEL/SP (ARSMA)</t>
  </si>
  <si>
    <t>SUB-TOTAL PARTE II</t>
  </si>
  <si>
    <t>TOTAL GERAL - LOTE 5</t>
  </si>
  <si>
    <t>Incidência do submódulo 2.2</t>
  </si>
  <si>
    <t>Cinturão Vigilante de nylon</t>
  </si>
  <si>
    <t>PLANILHA - INSUMOS DIVERSOS DE MÃO-DE-OBRA - LOTE 05 - PARTE II</t>
  </si>
  <si>
    <t>DOS POSTOS DIURNOS (SÁBADOS, DOMINGOS, FERIADOS E DIAS PONTE)</t>
  </si>
  <si>
    <t>Cálculo dos Submódulos 4.2 e 4.2.1 somente se previstos no Instrumento Convocatório</t>
  </si>
  <si>
    <t>MODELO - QUADRO RESUMO GERAL - LOTE 5 - PARTE II</t>
  </si>
  <si>
    <t>MODELO - PLANILHA DE CUSTO E FORMAÇÃO DE PREÇOS</t>
  </si>
  <si>
    <t xml:space="preserve">PROCESSO Nº 086/2022 - PREGÃO Nº </t>
  </si>
  <si>
    <t xml:space="preserve">Sindicato:  </t>
  </si>
  <si>
    <r>
      <t>1 -</t>
    </r>
    <r>
      <rPr>
        <b/>
        <sz val="12"/>
        <rFont val="Arial"/>
        <family val="2"/>
      </rPr>
      <t xml:space="preserve"> As Licitantes deverão utilizar as planilhas de custos e formação de preços conforme modelo do anexo II do edital</t>
    </r>
    <r>
      <rPr>
        <sz val="10"/>
        <rFont val="Arial"/>
        <family val="2"/>
      </rPr>
      <t>;
2 - Solicita-se usar sistemática de arredondamento nas fórmulas, tanto para valores quanto para percentuais, utilizando sempre duas casas decimais; Exemplo Sugerido: =ARRED(........;2)
3 - Sugere-se ainda, habilitar nas planilhas do Excel a opção "Habilitar cálculo interativo", esta ação contribui para o cálculo integrado dos diversos módulos da planilha, segue caminho: (ARQUIVO/Opções/Fórmulas/Habilitar cálculo interativo).</t>
    </r>
  </si>
  <si>
    <t>A Licitante deverá indicar em campo específico qual o ano, a data base e a convenção e/ou acordo coletivo de trabalho que está sendo utilizado para compor salários e benefícios em suas planilhas de custos e formação de preços. Os modelos constantes no Edital e no Portal CEAGESP deverão ser adaptados conforme as caracteristicas e particularidades de cada empresa licitante.</t>
  </si>
  <si>
    <t>As planilhas MODELOS de Insumos Diversos constantes no edital são estimativas, contudo, as empresas licitantes deverão atender aos dispositivos compostos no Edital, como por exemplo no Anexo I - Termo de Referência, Anexo II - Modelo de Planilhas, e demais condições do instrumento convocatório.</t>
  </si>
  <si>
    <t>1. As planilhas de custos elaboradas pela CEAGESP tem como base o nosso histórico de contratações, sendo assim, as planilhas de custos da Licitante devem espelhar a sua realidade como por exemplo: sindicatos, percentuais de tributos, SAT, insumos, etc.</t>
  </si>
  <si>
    <t>2. As planilhas enviadas pela Licitante deverão constar as memórias de cálculos dos diversos módulos e submódulos, principalmente no MÓDULO 3 - PROVISÃO PARA RESCISÃO e no MÓDULO 4 - CUSTO DE REPOSIÇÃO DO PROFISSIONAL AUSENTE, bem como, de seus submódulos.</t>
  </si>
  <si>
    <r>
      <t xml:space="preserve">Consideramos p/ este cálculo o período de 60 meses à partir de setembro/2022 à agosto/2027 - (261 sabados, 261 domingos, 50 feriados em dias úteis, e 21 dias ponte (entre emendas de feriados que caem nas terças e quinta-feiras) , totalizando 593 dias)
</t>
    </r>
    <r>
      <rPr>
        <b/>
        <sz val="10"/>
        <rFont val="Arial"/>
        <family val="2"/>
      </rPr>
      <t>Cálculo: 593 dias/60 meses = 9,88 aproximadamente 10 dias/mês, e 5 dias/mês para cada vigilante.</t>
    </r>
    <r>
      <rPr>
        <sz val="10"/>
        <rFont val="Arial"/>
        <family val="2"/>
      </rPr>
      <t xml:space="preserve">
</t>
    </r>
    <r>
      <rPr>
        <b/>
        <u/>
        <sz val="10"/>
        <rFont val="Arial"/>
        <family val="2"/>
      </rPr>
      <t>OBSERVAÇÃO 1 :</t>
    </r>
    <r>
      <rPr>
        <u/>
        <sz val="10"/>
        <rFont val="Arial"/>
        <family val="2"/>
      </rPr>
      <t xml:space="preserve"> O cálculo de dias é o mínimo estimado a ser utilizado no posto, e permanecerá até o término do contrato, portanto, a licitante poderá estimar em seus custos eventuais diferenças quantitativas de dias ocorridas nos demais exercícios/anos, preservando o mínimo de dias previstos.</t>
    </r>
  </si>
  <si>
    <t>OBSERVAÇÃO 2: Na estimativa de preços utilizadas pela CEAGESP utilizou-se o cálculo do valor da hora normal pelo quociente da divisão do salário mensal, por 220 (duzentas e vinte)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</si>
</sst>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_(&quot;R$ &quot;* #,##0.00_);_(&quot;R$ &quot;* \(#,##0.00\);_(&quot;R$ &quot;* \-??_);_(@_)"/>
    <numFmt numFmtId="168" formatCode="&quot;R$ &quot;#,##0.00"/>
    <numFmt numFmtId="169" formatCode="_-* #,##0.00_-;\-* #,##0.00_-;_-* \-??_-;_-@_-"/>
    <numFmt numFmtId="170" formatCode="#,##0.00_);[Red]\(#,##0.00\)"/>
    <numFmt numFmtId="171" formatCode="#,##0;[Red]#,##0"/>
    <numFmt numFmtId="172" formatCode="0.0000000"/>
    <numFmt numFmtId="173" formatCode="_([$€]* #,##0.00_);_([$€]* \(#,##0.00\);_([$€]* &quot;-&quot;??_);_(@_)"/>
    <numFmt numFmtId="174" formatCode="&quot;R$&quot;\ #,##0.00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2"/>
      <name val="Arial Narrow"/>
      <family val="2"/>
    </font>
    <font>
      <sz val="10"/>
      <color theme="0" tint="-4.9989318521683403E-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/>
      <sz val="11"/>
      <name val="Arial Narrow"/>
      <family val="2"/>
    </font>
    <font>
      <b/>
      <sz val="9"/>
      <name val="Arial Narrow"/>
      <family val="2"/>
    </font>
    <font>
      <u/>
      <sz val="10"/>
      <name val="Arial Narrow"/>
      <family val="2"/>
    </font>
    <font>
      <sz val="9"/>
      <name val="Arial Narrow"/>
      <family val="2"/>
    </font>
    <font>
      <b/>
      <u/>
      <sz val="14"/>
      <name val="Arial Narrow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trike/>
      <sz val="10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1"/>
      <name val="Arial Narrow"/>
      <family val="2"/>
    </font>
    <font>
      <b/>
      <sz val="9"/>
      <color rgb="FF00B050"/>
      <name val="Arial Narrow"/>
      <family val="2"/>
    </font>
    <font>
      <sz val="9"/>
      <color theme="1"/>
      <name val="Arial Narrow"/>
      <family val="2"/>
    </font>
    <font>
      <b/>
      <sz val="14"/>
      <name val="Arial Narrow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sz val="9"/>
      <color rgb="FF000000"/>
      <name val="Arial Narrow"/>
      <family val="2"/>
    </font>
    <font>
      <u/>
      <sz val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FAADC"/>
        <bgColor rgb="FFAFABAB"/>
      </patternFill>
    </fill>
    <fill>
      <patternFill patternType="solid">
        <fgColor theme="8" tint="0.39997558519241921"/>
        <bgColor rgb="FFE6E6E6"/>
      </patternFill>
    </fill>
    <fill>
      <patternFill patternType="solid">
        <fgColor theme="4" tint="0.39997558519241921"/>
        <bgColor rgb="FFAFABAB"/>
      </patternFill>
    </fill>
    <fill>
      <patternFill patternType="solid">
        <fgColor theme="4" tint="0.59999389629810485"/>
        <bgColor rgb="FFAFABAB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theme="8" tint="0.79998168889431442"/>
        <bgColor rgb="FFDAE3F3"/>
      </patternFill>
    </fill>
    <fill>
      <patternFill patternType="solid">
        <fgColor theme="0"/>
        <bgColor rgb="FFDAE3F3"/>
      </patternFill>
    </fill>
    <fill>
      <patternFill patternType="solid">
        <fgColor rgb="FFFFFFFF"/>
        <bgColor rgb="FFE6E6E6"/>
      </patternFill>
    </fill>
    <fill>
      <patternFill patternType="solid">
        <fgColor theme="8" tint="0.39997558519241921"/>
        <bgColor rgb="FFBFBFBF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8" tint="0.59999389629810485"/>
        <bgColor rgb="FFC0C0C0"/>
      </patternFill>
    </fill>
    <fill>
      <patternFill patternType="solid">
        <fgColor rgb="FFE6E6E6"/>
        <bgColor rgb="FFDAE3F3"/>
      </patternFill>
    </fill>
    <fill>
      <patternFill patternType="solid">
        <fgColor rgb="FF8EA9DB"/>
        <bgColor rgb="FFE6E6E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thin">
        <color auto="1"/>
      </right>
      <top style="medium">
        <color indexed="64"/>
      </top>
      <bottom style="slantDashDot">
        <color indexed="64"/>
      </bottom>
      <diagonal/>
    </border>
    <border>
      <left style="thin">
        <color auto="1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64" fontId="6" fillId="0" borderId="0" applyFont="0" applyFill="0" applyBorder="0" applyAlignment="0" applyProtection="0"/>
    <xf numFmtId="0" fontId="14" fillId="22" borderId="0" applyNumberFormat="0" applyBorder="0" applyAlignment="0" applyProtection="0"/>
    <xf numFmtId="0" fontId="23" fillId="0" borderId="0"/>
    <xf numFmtId="0" fontId="23" fillId="23" borderId="4" applyNumberFormat="0" applyAlignment="0" applyProtection="0"/>
    <xf numFmtId="9" fontId="23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9" applyNumberFormat="0" applyFill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4" fillId="0" borderId="0"/>
    <xf numFmtId="166" fontId="24" fillId="0" borderId="0"/>
    <xf numFmtId="9" fontId="23" fillId="0" borderId="0" applyFont="0" applyFill="0" applyBorder="0" applyAlignment="0" applyProtection="0"/>
    <xf numFmtId="0" fontId="5" fillId="0" borderId="0"/>
    <xf numFmtId="0" fontId="4" fillId="0" borderId="0"/>
    <xf numFmtId="166" fontId="24" fillId="0" borderId="0"/>
    <xf numFmtId="0" fontId="3" fillId="0" borderId="0"/>
    <xf numFmtId="43" fontId="3" fillId="0" borderId="0" applyFont="0" applyFill="0" applyBorder="0" applyAlignment="0" applyProtection="0"/>
    <xf numFmtId="173" fontId="23" fillId="0" borderId="0"/>
    <xf numFmtId="16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173" fontId="23" fillId="0" borderId="0"/>
    <xf numFmtId="0" fontId="1" fillId="0" borderId="0"/>
  </cellStyleXfs>
  <cellXfs count="412">
    <xf numFmtId="0" fontId="0" fillId="0" borderId="0" xfId="0"/>
    <xf numFmtId="0" fontId="26" fillId="0" borderId="0" xfId="50" applyFont="1"/>
    <xf numFmtId="0" fontId="25" fillId="0" borderId="19" xfId="50" applyFont="1" applyBorder="1" applyAlignment="1" applyProtection="1">
      <alignment horizontal="center" vertical="center"/>
    </xf>
    <xf numFmtId="0" fontId="26" fillId="0" borderId="0" xfId="50" applyFont="1" applyAlignment="1" applyProtection="1">
      <alignment vertical="center"/>
    </xf>
    <xf numFmtId="0" fontId="25" fillId="31" borderId="38" xfId="50" applyFont="1" applyFill="1" applyBorder="1" applyAlignment="1" applyProtection="1">
      <alignment horizontal="center" vertical="center"/>
    </xf>
    <xf numFmtId="0" fontId="25" fillId="31" borderId="27" xfId="50" applyFont="1" applyFill="1" applyBorder="1" applyAlignment="1" applyProtection="1">
      <alignment horizontal="center" vertical="center"/>
    </xf>
    <xf numFmtId="166" fontId="25" fillId="31" borderId="28" xfId="51" applyFont="1" applyFill="1" applyBorder="1" applyAlignment="1" applyProtection="1">
      <alignment horizontal="center" vertical="center"/>
    </xf>
    <xf numFmtId="166" fontId="26" fillId="0" borderId="43" xfId="51" applyFont="1" applyBorder="1" applyAlignment="1" applyProtection="1">
      <alignment vertical="center"/>
    </xf>
    <xf numFmtId="166" fontId="26" fillId="0" borderId="0" xfId="50" applyNumberFormat="1" applyFont="1" applyAlignment="1" applyProtection="1">
      <alignment vertical="center"/>
    </xf>
    <xf numFmtId="166" fontId="25" fillId="32" borderId="28" xfId="51" applyFont="1" applyFill="1" applyBorder="1" applyAlignment="1" applyProtection="1">
      <alignment vertical="center"/>
    </xf>
    <xf numFmtId="169" fontId="26" fillId="0" borderId="0" xfId="50" applyNumberFormat="1" applyFont="1" applyAlignment="1" applyProtection="1">
      <alignment vertical="center"/>
    </xf>
    <xf numFmtId="0" fontId="26" fillId="0" borderId="44" xfId="50" applyFont="1" applyBorder="1" applyAlignment="1">
      <alignment horizontal="center"/>
    </xf>
    <xf numFmtId="10" fontId="26" fillId="0" borderId="42" xfId="35" applyNumberFormat="1" applyFont="1" applyBorder="1" applyAlignment="1" applyProtection="1">
      <alignment horizontal="center" vertical="center"/>
    </xf>
    <xf numFmtId="170" fontId="26" fillId="0" borderId="22" xfId="51" applyNumberFormat="1" applyFont="1" applyBorder="1" applyAlignment="1" applyProtection="1">
      <alignment vertical="center"/>
    </xf>
    <xf numFmtId="0" fontId="26" fillId="0" borderId="0" xfId="50" applyFont="1" applyBorder="1" applyAlignment="1" applyProtection="1">
      <alignment vertical="center"/>
    </xf>
    <xf numFmtId="0" fontId="26" fillId="0" borderId="0" xfId="50" applyFont="1" applyBorder="1"/>
    <xf numFmtId="170" fontId="26" fillId="0" borderId="37" xfId="51" applyNumberFormat="1" applyFont="1" applyBorder="1" applyAlignment="1" applyProtection="1">
      <alignment vertical="center"/>
    </xf>
    <xf numFmtId="170" fontId="26" fillId="0" borderId="31" xfId="51" applyNumberFormat="1" applyFont="1" applyBorder="1" applyAlignment="1" applyProtection="1">
      <alignment vertical="center"/>
    </xf>
    <xf numFmtId="10" fontId="25" fillId="32" borderId="32" xfId="50" applyNumberFormat="1" applyFont="1" applyFill="1" applyBorder="1" applyAlignment="1" applyProtection="1">
      <alignment horizontal="center" vertical="center"/>
    </xf>
    <xf numFmtId="170" fontId="25" fillId="32" borderId="28" xfId="50" applyNumberFormat="1" applyFont="1" applyFill="1" applyBorder="1" applyAlignment="1" applyProtection="1">
      <alignment horizontal="right" vertical="center"/>
    </xf>
    <xf numFmtId="0" fontId="26" fillId="0" borderId="47" xfId="50" applyFont="1" applyBorder="1" applyAlignment="1">
      <alignment horizontal="center"/>
    </xf>
    <xf numFmtId="10" fontId="26" fillId="0" borderId="41" xfId="35" applyNumberFormat="1" applyFont="1" applyBorder="1" applyAlignment="1" applyProtection="1">
      <alignment horizontal="center" vertical="center"/>
    </xf>
    <xf numFmtId="170" fontId="26" fillId="0" borderId="35" xfId="51" applyNumberFormat="1" applyFont="1" applyBorder="1" applyAlignment="1" applyProtection="1">
      <alignment vertical="center"/>
    </xf>
    <xf numFmtId="44" fontId="26" fillId="0" borderId="48" xfId="50" applyNumberFormat="1" applyFont="1" applyBorder="1" applyAlignment="1" applyProtection="1">
      <alignment horizontal="center" vertical="center"/>
    </xf>
    <xf numFmtId="0" fontId="26" fillId="0" borderId="41" xfId="50" applyNumberFormat="1" applyFont="1" applyBorder="1" applyAlignment="1" applyProtection="1">
      <alignment horizontal="center" vertical="center"/>
    </xf>
    <xf numFmtId="166" fontId="26" fillId="0" borderId="49" xfId="51" applyFont="1" applyBorder="1" applyAlignment="1" applyProtection="1">
      <alignment vertical="center"/>
    </xf>
    <xf numFmtId="44" fontId="26" fillId="0" borderId="16" xfId="50" applyNumberFormat="1" applyFont="1" applyBorder="1" applyAlignment="1" applyProtection="1">
      <alignment horizontal="center" vertical="center"/>
    </xf>
    <xf numFmtId="0" fontId="26" fillId="0" borderId="42" xfId="50" applyNumberFormat="1" applyFont="1" applyBorder="1" applyAlignment="1" applyProtection="1">
      <alignment horizontal="center" vertical="center"/>
    </xf>
    <xf numFmtId="0" fontId="25" fillId="33" borderId="33" xfId="50" applyFont="1" applyFill="1" applyBorder="1" applyAlignment="1" applyProtection="1">
      <alignment horizontal="center" vertical="center"/>
    </xf>
    <xf numFmtId="10" fontId="25" fillId="33" borderId="48" xfId="50" applyNumberFormat="1" applyFont="1" applyFill="1" applyBorder="1" applyAlignment="1" applyProtection="1">
      <alignment horizontal="center" vertical="center"/>
    </xf>
    <xf numFmtId="170" fontId="25" fillId="33" borderId="49" xfId="50" applyNumberFormat="1" applyFont="1" applyFill="1" applyBorder="1" applyAlignment="1" applyProtection="1">
      <alignment horizontal="right" vertical="center"/>
    </xf>
    <xf numFmtId="0" fontId="25" fillId="33" borderId="21" xfId="50" applyFont="1" applyFill="1" applyBorder="1" applyAlignment="1" applyProtection="1">
      <alignment horizontal="center" vertical="center"/>
    </xf>
    <xf numFmtId="10" fontId="25" fillId="33" borderId="16" xfId="50" applyNumberFormat="1" applyFont="1" applyFill="1" applyBorder="1" applyAlignment="1" applyProtection="1">
      <alignment horizontal="center" vertical="center"/>
    </xf>
    <xf numFmtId="170" fontId="25" fillId="33" borderId="43" xfId="50" applyNumberFormat="1" applyFont="1" applyFill="1" applyBorder="1" applyAlignment="1" applyProtection="1">
      <alignment horizontal="right" vertical="center"/>
    </xf>
    <xf numFmtId="0" fontId="25" fillId="31" borderId="34" xfId="50" applyFont="1" applyFill="1" applyBorder="1" applyAlignment="1" applyProtection="1">
      <alignment horizontal="left" vertical="center"/>
    </xf>
    <xf numFmtId="0" fontId="25" fillId="31" borderId="35" xfId="50" applyFont="1" applyFill="1" applyBorder="1" applyAlignment="1" applyProtection="1">
      <alignment horizontal="left" vertical="center"/>
    </xf>
    <xf numFmtId="0" fontId="26" fillId="34" borderId="0" xfId="50" applyFont="1" applyFill="1" applyAlignment="1" applyProtection="1">
      <alignment vertical="center"/>
    </xf>
    <xf numFmtId="170" fontId="26" fillId="0" borderId="49" xfId="51" applyNumberFormat="1" applyFont="1" applyBorder="1" applyAlignment="1" applyProtection="1">
      <alignment vertical="center"/>
    </xf>
    <xf numFmtId="170" fontId="26" fillId="0" borderId="43" xfId="51" applyNumberFormat="1" applyFont="1" applyBorder="1" applyAlignment="1" applyProtection="1">
      <alignment vertical="center"/>
    </xf>
    <xf numFmtId="170" fontId="26" fillId="0" borderId="50" xfId="51" applyNumberFormat="1" applyFont="1" applyBorder="1" applyAlignment="1" applyProtection="1">
      <alignment vertical="center"/>
    </xf>
    <xf numFmtId="10" fontId="25" fillId="32" borderId="40" xfId="50" applyNumberFormat="1" applyFont="1" applyFill="1" applyBorder="1" applyAlignment="1" applyProtection="1">
      <alignment horizontal="center" vertical="center"/>
    </xf>
    <xf numFmtId="170" fontId="25" fillId="32" borderId="50" xfId="50" applyNumberFormat="1" applyFont="1" applyFill="1" applyBorder="1" applyAlignment="1" applyProtection="1">
      <alignment horizontal="right" vertical="center"/>
    </xf>
    <xf numFmtId="0" fontId="26" fillId="0" borderId="39" xfId="50" applyFont="1" applyBorder="1" applyAlignment="1" applyProtection="1">
      <alignment vertical="center"/>
    </xf>
    <xf numFmtId="1" fontId="26" fillId="0" borderId="48" xfId="50" applyNumberFormat="1" applyFont="1" applyBorder="1" applyAlignment="1" applyProtection="1">
      <alignment horizontal="center" vertical="center"/>
    </xf>
    <xf numFmtId="10" fontId="25" fillId="0" borderId="46" xfId="35" applyNumberFormat="1" applyFont="1" applyBorder="1" applyAlignment="1" applyProtection="1">
      <alignment horizontal="center" vertical="center"/>
    </xf>
    <xf numFmtId="170" fontId="25" fillId="0" borderId="50" xfId="51" applyNumberFormat="1" applyFont="1" applyBorder="1" applyAlignment="1" applyProtection="1">
      <alignment vertical="center"/>
    </xf>
    <xf numFmtId="0" fontId="26" fillId="25" borderId="33" xfId="50" applyFont="1" applyFill="1" applyBorder="1"/>
    <xf numFmtId="0" fontId="25" fillId="32" borderId="34" xfId="50" applyFont="1" applyFill="1" applyBorder="1" applyAlignment="1" applyProtection="1">
      <alignment vertical="center"/>
    </xf>
    <xf numFmtId="0" fontId="25" fillId="32" borderId="48" xfId="50" applyFont="1" applyFill="1" applyBorder="1" applyAlignment="1" applyProtection="1">
      <alignment vertical="center"/>
    </xf>
    <xf numFmtId="166" fontId="25" fillId="32" borderId="49" xfId="31" applyNumberFormat="1" applyFont="1" applyFill="1" applyBorder="1" applyAlignment="1" applyProtection="1">
      <alignment vertical="center"/>
    </xf>
    <xf numFmtId="0" fontId="26" fillId="25" borderId="21" xfId="50" applyFont="1" applyFill="1" applyBorder="1"/>
    <xf numFmtId="0" fontId="25" fillId="32" borderId="0" xfId="50" applyFont="1" applyFill="1" applyBorder="1" applyAlignment="1" applyProtection="1">
      <alignment vertical="center"/>
    </xf>
    <xf numFmtId="1" fontId="27" fillId="32" borderId="16" xfId="50" applyNumberFormat="1" applyFont="1" applyFill="1" applyBorder="1" applyAlignment="1" applyProtection="1">
      <alignment vertical="center"/>
    </xf>
    <xf numFmtId="8" fontId="25" fillId="32" borderId="43" xfId="31" applyNumberFormat="1" applyFont="1" applyFill="1" applyBorder="1" applyAlignment="1" applyProtection="1">
      <alignment vertical="center"/>
    </xf>
    <xf numFmtId="0" fontId="26" fillId="0" borderId="21" xfId="50" applyFont="1" applyFill="1" applyBorder="1"/>
    <xf numFmtId="0" fontId="25" fillId="0" borderId="0" xfId="50" applyFont="1" applyFill="1" applyBorder="1" applyAlignment="1" applyProtection="1">
      <alignment vertical="center"/>
    </xf>
    <xf numFmtId="1" fontId="27" fillId="0" borderId="16" xfId="50" applyNumberFormat="1" applyFont="1" applyFill="1" applyBorder="1" applyAlignment="1" applyProtection="1">
      <alignment vertical="center"/>
    </xf>
    <xf numFmtId="171" fontId="25" fillId="0" borderId="43" xfId="31" applyNumberFormat="1" applyFont="1" applyFill="1" applyBorder="1" applyAlignment="1" applyProtection="1">
      <alignment horizontal="center" vertical="center"/>
    </xf>
    <xf numFmtId="0" fontId="25" fillId="36" borderId="21" xfId="50" applyFont="1" applyFill="1" applyBorder="1" applyAlignment="1" applyProtection="1">
      <alignment vertical="center"/>
    </xf>
    <xf numFmtId="3" fontId="25" fillId="36" borderId="16" xfId="35" applyNumberFormat="1" applyFont="1" applyFill="1" applyBorder="1" applyAlignment="1" applyProtection="1">
      <alignment vertical="center"/>
    </xf>
    <xf numFmtId="8" fontId="25" fillId="37" borderId="43" xfId="31" applyNumberFormat="1" applyFont="1" applyFill="1" applyBorder="1" applyAlignment="1" applyProtection="1">
      <alignment vertical="center"/>
    </xf>
    <xf numFmtId="0" fontId="26" fillId="38" borderId="0" xfId="50" applyFont="1" applyFill="1" applyAlignment="1" applyProtection="1">
      <alignment vertical="center"/>
    </xf>
    <xf numFmtId="0" fontId="25" fillId="36" borderId="23" xfId="50" applyFont="1" applyFill="1" applyBorder="1" applyAlignment="1" applyProtection="1">
      <alignment vertical="center"/>
    </xf>
    <xf numFmtId="3" fontId="25" fillId="36" borderId="53" xfId="35" applyNumberFormat="1" applyFont="1" applyFill="1" applyBorder="1" applyAlignment="1" applyProtection="1">
      <alignment vertical="center"/>
    </xf>
    <xf numFmtId="8" fontId="25" fillId="36" borderId="54" xfId="31" applyNumberFormat="1" applyFont="1" applyFill="1" applyBorder="1" applyAlignment="1" applyProtection="1">
      <alignment vertical="center"/>
    </xf>
    <xf numFmtId="0" fontId="28" fillId="0" borderId="0" xfId="50" applyFont="1"/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 wrapText="1"/>
    </xf>
    <xf numFmtId="44" fontId="30" fillId="0" borderId="0" xfId="0" applyNumberFormat="1" applyFont="1" applyAlignment="1" applyProtection="1">
      <alignment vertical="center"/>
    </xf>
    <xf numFmtId="0" fontId="26" fillId="0" borderId="0" xfId="0" applyFont="1"/>
    <xf numFmtId="0" fontId="26" fillId="0" borderId="21" xfId="0" applyFont="1" applyBorder="1" applyAlignment="1">
      <alignment horizontal="center"/>
    </xf>
    <xf numFmtId="0" fontId="26" fillId="0" borderId="42" xfId="0" applyFont="1" applyBorder="1" applyAlignment="1" applyProtection="1">
      <alignment horizontal="center" vertical="center"/>
    </xf>
    <xf numFmtId="10" fontId="26" fillId="0" borderId="42" xfId="0" applyNumberFormat="1" applyFont="1" applyBorder="1" applyAlignment="1" applyProtection="1">
      <alignment horizontal="center" vertical="center"/>
    </xf>
    <xf numFmtId="169" fontId="26" fillId="0" borderId="0" xfId="0" applyNumberFormat="1" applyFont="1" applyAlignment="1" applyProtection="1">
      <alignment vertical="center"/>
    </xf>
    <xf numFmtId="0" fontId="26" fillId="0" borderId="44" xfId="0" applyFont="1" applyBorder="1" applyAlignment="1">
      <alignment horizontal="center"/>
    </xf>
    <xf numFmtId="10" fontId="26" fillId="0" borderId="42" xfId="52" applyNumberFormat="1" applyFont="1" applyBorder="1" applyAlignment="1" applyProtection="1">
      <alignment horizontal="center" vertical="center"/>
    </xf>
    <xf numFmtId="0" fontId="26" fillId="0" borderId="45" xfId="0" applyFont="1" applyBorder="1" applyAlignment="1">
      <alignment horizontal="center"/>
    </xf>
    <xf numFmtId="10" fontId="26" fillId="0" borderId="46" xfId="52" applyNumberFormat="1" applyFont="1" applyBorder="1" applyAlignment="1" applyProtection="1">
      <alignment horizontal="center" vertical="center"/>
    </xf>
    <xf numFmtId="0" fontId="26" fillId="0" borderId="21" xfId="0" applyFont="1" applyBorder="1"/>
    <xf numFmtId="10" fontId="25" fillId="0" borderId="30" xfId="52" applyNumberFormat="1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vertical="center"/>
    </xf>
    <xf numFmtId="0" fontId="26" fillId="0" borderId="30" xfId="0" applyFont="1" applyBorder="1" applyAlignment="1" applyProtection="1">
      <alignment vertical="center"/>
    </xf>
    <xf numFmtId="10" fontId="26" fillId="0" borderId="27" xfId="52" applyNumberFormat="1" applyFont="1" applyBorder="1" applyAlignment="1" applyProtection="1">
      <alignment horizontal="center" vertical="center"/>
    </xf>
    <xf numFmtId="10" fontId="25" fillId="32" borderId="32" xfId="0" applyNumberFormat="1" applyFont="1" applyFill="1" applyBorder="1" applyAlignment="1" applyProtection="1">
      <alignment horizontal="center" vertical="center"/>
    </xf>
    <xf numFmtId="170" fontId="25" fillId="32" borderId="28" xfId="0" applyNumberFormat="1" applyFont="1" applyFill="1" applyBorder="1" applyAlignment="1" applyProtection="1">
      <alignment horizontal="right" vertical="center"/>
    </xf>
    <xf numFmtId="0" fontId="26" fillId="0" borderId="47" xfId="0" applyFont="1" applyBorder="1" applyAlignment="1">
      <alignment horizontal="center"/>
    </xf>
    <xf numFmtId="10" fontId="26" fillId="0" borderId="41" xfId="52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44" fontId="26" fillId="0" borderId="16" xfId="0" applyNumberFormat="1" applyFont="1" applyBorder="1" applyAlignment="1" applyProtection="1">
      <alignment horizontal="center" vertical="center"/>
    </xf>
    <xf numFmtId="0" fontId="26" fillId="34" borderId="0" xfId="0" applyFont="1" applyFill="1" applyAlignment="1" applyProtection="1">
      <alignment vertical="center"/>
    </xf>
    <xf numFmtId="1" fontId="26" fillId="0" borderId="16" xfId="0" applyNumberFormat="1" applyFont="1" applyBorder="1" applyAlignment="1" applyProtection="1">
      <alignment horizontal="center" vertical="center"/>
    </xf>
    <xf numFmtId="3" fontId="26" fillId="0" borderId="16" xfId="52" applyNumberFormat="1" applyFont="1" applyBorder="1" applyAlignment="1" applyProtection="1">
      <alignment horizontal="center" vertical="center"/>
    </xf>
    <xf numFmtId="44" fontId="26" fillId="0" borderId="16" xfId="50" applyNumberFormat="1" applyFont="1" applyFill="1" applyBorder="1" applyAlignment="1" applyProtection="1">
      <alignment horizontal="center" vertical="center"/>
    </xf>
    <xf numFmtId="10" fontId="26" fillId="0" borderId="41" xfId="35" applyNumberFormat="1" applyFont="1" applyFill="1" applyBorder="1" applyAlignment="1" applyProtection="1">
      <alignment horizontal="center" vertical="center"/>
    </xf>
    <xf numFmtId="10" fontId="26" fillId="0" borderId="42" xfId="35" applyNumberFormat="1" applyFont="1" applyFill="1" applyBorder="1" applyAlignment="1" applyProtection="1">
      <alignment horizontal="center" vertical="center"/>
    </xf>
    <xf numFmtId="10" fontId="26" fillId="0" borderId="46" xfId="35" applyNumberFormat="1" applyFont="1" applyFill="1" applyBorder="1" applyAlignment="1" applyProtection="1">
      <alignment horizontal="center" vertical="center"/>
    </xf>
    <xf numFmtId="0" fontId="25" fillId="31" borderId="27" xfId="50" applyFont="1" applyFill="1" applyBorder="1" applyAlignment="1" applyProtection="1">
      <alignment horizontal="center" vertical="center"/>
    </xf>
    <xf numFmtId="0" fontId="26" fillId="0" borderId="0" xfId="50" applyFont="1" applyBorder="1" applyAlignment="1" applyProtection="1">
      <alignment vertical="center"/>
    </xf>
    <xf numFmtId="0" fontId="26" fillId="0" borderId="39" xfId="50" applyFont="1" applyBorder="1" applyAlignment="1" applyProtection="1">
      <alignment vertical="center"/>
    </xf>
    <xf numFmtId="0" fontId="25" fillId="0" borderId="52" xfId="0" applyFont="1" applyBorder="1" applyAlignment="1" applyProtection="1">
      <alignment horizontal="center" vertical="center" wrapText="1"/>
    </xf>
    <xf numFmtId="0" fontId="26" fillId="24" borderId="0" xfId="48" applyFont="1" applyFill="1" applyAlignment="1">
      <alignment vertical="center"/>
    </xf>
    <xf numFmtId="0" fontId="26" fillId="24" borderId="0" xfId="33" applyFont="1" applyFill="1" applyAlignment="1">
      <alignment vertical="center"/>
    </xf>
    <xf numFmtId="0" fontId="34" fillId="24" borderId="0" xfId="48" applyFont="1" applyFill="1" applyAlignment="1">
      <alignment vertical="center"/>
    </xf>
    <xf numFmtId="0" fontId="32" fillId="40" borderId="65" xfId="48" applyFont="1" applyFill="1" applyBorder="1" applyAlignment="1">
      <alignment horizontal="center" vertical="center" wrapText="1"/>
    </xf>
    <xf numFmtId="0" fontId="26" fillId="0" borderId="0" xfId="48" applyFont="1" applyFill="1" applyAlignment="1">
      <alignment vertical="center"/>
    </xf>
    <xf numFmtId="0" fontId="26" fillId="24" borderId="0" xfId="56" applyFont="1" applyFill="1" applyAlignment="1">
      <alignment vertical="center"/>
    </xf>
    <xf numFmtId="44" fontId="26" fillId="0" borderId="34" xfId="50" applyNumberFormat="1" applyFont="1" applyBorder="1" applyAlignment="1" applyProtection="1">
      <alignment vertical="center"/>
    </xf>
    <xf numFmtId="4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72" fontId="30" fillId="0" borderId="0" xfId="0" applyNumberFormat="1" applyFont="1" applyAlignment="1" applyProtection="1">
      <alignment vertical="center"/>
    </xf>
    <xf numFmtId="172" fontId="30" fillId="0" borderId="0" xfId="0" applyNumberFormat="1" applyFont="1" applyAlignment="1" applyProtection="1">
      <alignment horizontal="center" vertical="center" wrapText="1"/>
    </xf>
    <xf numFmtId="172" fontId="29" fillId="0" borderId="0" xfId="0" applyNumberFormat="1" applyFont="1" applyAlignment="1" applyProtection="1">
      <alignment vertical="center"/>
    </xf>
    <xf numFmtId="0" fontId="26" fillId="0" borderId="0" xfId="50" applyFont="1" applyBorder="1" applyAlignment="1" applyProtection="1">
      <alignment vertical="center"/>
    </xf>
    <xf numFmtId="0" fontId="39" fillId="0" borderId="0" xfId="50" applyFont="1" applyFill="1" applyBorder="1" applyAlignment="1">
      <alignment vertical="center"/>
    </xf>
    <xf numFmtId="0" fontId="36" fillId="0" borderId="8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23" fillId="0" borderId="0" xfId="0" applyFont="1" applyFill="1" applyBorder="1"/>
    <xf numFmtId="0" fontId="0" fillId="0" borderId="22" xfId="0" applyFont="1" applyFill="1" applyBorder="1" applyAlignment="1">
      <alignment horizontal="justify" vertical="center" wrapText="1"/>
    </xf>
    <xf numFmtId="0" fontId="23" fillId="0" borderId="22" xfId="0" applyFont="1" applyFill="1" applyBorder="1" applyAlignment="1">
      <alignment horizontal="justify" vertical="center" wrapText="1"/>
    </xf>
    <xf numFmtId="0" fontId="0" fillId="0" borderId="5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justify" vertical="center" wrapText="1"/>
    </xf>
    <xf numFmtId="0" fontId="26" fillId="0" borderId="0" xfId="50" applyFont="1" applyBorder="1" applyAlignment="1" applyProtection="1">
      <alignment vertical="center"/>
    </xf>
    <xf numFmtId="0" fontId="26" fillId="0" borderId="39" xfId="50" applyFont="1" applyBorder="1" applyAlignment="1" applyProtection="1">
      <alignment vertical="center"/>
    </xf>
    <xf numFmtId="0" fontId="25" fillId="31" borderId="27" xfId="50" applyFont="1" applyFill="1" applyBorder="1" applyAlignment="1" applyProtection="1">
      <alignment horizontal="center" vertical="center"/>
    </xf>
    <xf numFmtId="0" fontId="25" fillId="31" borderId="27" xfId="50" applyFont="1" applyFill="1" applyBorder="1" applyAlignment="1" applyProtection="1">
      <alignment horizontal="center" vertical="center"/>
    </xf>
    <xf numFmtId="0" fontId="26" fillId="0" borderId="39" xfId="50" applyFont="1" applyBorder="1" applyAlignment="1" applyProtection="1">
      <alignment vertical="center"/>
    </xf>
    <xf numFmtId="0" fontId="26" fillId="0" borderId="0" xfId="50" applyFont="1" applyBorder="1" applyAlignment="1" applyProtection="1">
      <alignment vertical="center"/>
    </xf>
    <xf numFmtId="3" fontId="30" fillId="0" borderId="83" xfId="46" applyNumberFormat="1" applyFont="1" applyBorder="1" applyAlignment="1" applyProtection="1">
      <alignment horizontal="left" vertical="center"/>
    </xf>
    <xf numFmtId="3" fontId="30" fillId="0" borderId="82" xfId="46" applyNumberFormat="1" applyFont="1" applyBorder="1" applyAlignment="1" applyProtection="1">
      <alignment horizontal="center" vertical="center"/>
    </xf>
    <xf numFmtId="174" fontId="30" fillId="0" borderId="82" xfId="46" applyNumberFormat="1" applyFont="1" applyFill="1" applyBorder="1" applyAlignment="1" applyProtection="1">
      <alignment vertical="center"/>
    </xf>
    <xf numFmtId="174" fontId="30" fillId="0" borderId="82" xfId="46" applyNumberFormat="1" applyFont="1" applyBorder="1" applyAlignment="1" applyProtection="1">
      <alignment vertical="center"/>
    </xf>
    <xf numFmtId="174" fontId="30" fillId="0" borderId="84" xfId="46" applyNumberFormat="1" applyFont="1" applyBorder="1" applyAlignment="1" applyProtection="1">
      <alignment vertical="center"/>
    </xf>
    <xf numFmtId="3" fontId="30" fillId="0" borderId="82" xfId="46" applyNumberFormat="1" applyFont="1" applyBorder="1" applyAlignment="1" applyProtection="1">
      <alignment horizontal="left" vertical="center"/>
    </xf>
    <xf numFmtId="3" fontId="29" fillId="41" borderId="30" xfId="46" applyNumberFormat="1" applyFont="1" applyFill="1" applyBorder="1" applyAlignment="1" applyProtection="1">
      <alignment horizontal="center" vertical="center"/>
    </xf>
    <xf numFmtId="3" fontId="29" fillId="41" borderId="26" xfId="46" applyNumberFormat="1" applyFont="1" applyFill="1" applyBorder="1" applyAlignment="1" applyProtection="1">
      <alignment horizontal="center" vertical="center"/>
    </xf>
    <xf numFmtId="174" fontId="29" fillId="41" borderId="82" xfId="46" applyNumberFormat="1" applyFont="1" applyFill="1" applyBorder="1" applyAlignment="1" applyProtection="1">
      <alignment vertical="center"/>
    </xf>
    <xf numFmtId="174" fontId="29" fillId="41" borderId="84" xfId="46" applyNumberFormat="1" applyFont="1" applyFill="1" applyBorder="1" applyAlignment="1" applyProtection="1">
      <alignment vertical="center"/>
    </xf>
    <xf numFmtId="3" fontId="29" fillId="41" borderId="82" xfId="46" applyNumberFormat="1" applyFont="1" applyFill="1" applyBorder="1" applyAlignment="1" applyProtection="1">
      <alignment horizontal="center" vertical="center"/>
    </xf>
    <xf numFmtId="3" fontId="30" fillId="0" borderId="12" xfId="46" applyNumberFormat="1" applyFont="1" applyBorder="1" applyAlignment="1" applyProtection="1">
      <alignment horizontal="left" vertical="center"/>
    </xf>
    <xf numFmtId="0" fontId="32" fillId="40" borderId="64" xfId="48" applyFont="1" applyFill="1" applyBorder="1" applyAlignment="1">
      <alignment horizontal="center" vertical="center" wrapText="1"/>
    </xf>
    <xf numFmtId="167" fontId="25" fillId="0" borderId="82" xfId="46" applyFont="1" applyBorder="1" applyAlignment="1" applyProtection="1">
      <alignment horizontal="center" vertical="center" wrapText="1"/>
    </xf>
    <xf numFmtId="0" fontId="25" fillId="0" borderId="82" xfId="0" applyFont="1" applyBorder="1" applyAlignment="1" applyProtection="1">
      <alignment horizontal="center" vertical="center" wrapText="1"/>
    </xf>
    <xf numFmtId="167" fontId="25" fillId="0" borderId="84" xfId="46" applyFont="1" applyBorder="1" applyAlignment="1" applyProtection="1">
      <alignment horizontal="center" vertical="center" wrapText="1"/>
    </xf>
    <xf numFmtId="3" fontId="30" fillId="0" borderId="82" xfId="46" applyNumberFormat="1" applyFont="1" applyFill="1" applyBorder="1" applyAlignment="1" applyProtection="1">
      <alignment horizontal="center" vertical="center"/>
    </xf>
    <xf numFmtId="174" fontId="30" fillId="0" borderId="84" xfId="46" applyNumberFormat="1" applyFont="1" applyFill="1" applyBorder="1" applyAlignment="1" applyProtection="1">
      <alignment vertical="center"/>
    </xf>
    <xf numFmtId="3" fontId="30" fillId="0" borderId="12" xfId="46" applyNumberFormat="1" applyFont="1" applyFill="1" applyBorder="1" applyAlignment="1" applyProtection="1">
      <alignment horizontal="left" vertical="center"/>
    </xf>
    <xf numFmtId="3" fontId="30" fillId="0" borderId="82" xfId="46" applyNumberFormat="1" applyFont="1" applyFill="1" applyBorder="1" applyAlignment="1" applyProtection="1">
      <alignment horizontal="left" vertical="center"/>
    </xf>
    <xf numFmtId="0" fontId="26" fillId="0" borderId="0" xfId="50" applyFont="1" applyBorder="1" applyAlignment="1" applyProtection="1">
      <alignment vertical="center"/>
    </xf>
    <xf numFmtId="0" fontId="26" fillId="0" borderId="39" xfId="50" applyFont="1" applyBorder="1" applyAlignment="1" applyProtection="1">
      <alignment vertical="center"/>
    </xf>
    <xf numFmtId="0" fontId="25" fillId="31" borderId="27" xfId="50" applyFont="1" applyFill="1" applyBorder="1" applyAlignment="1" applyProtection="1">
      <alignment horizontal="center" vertical="center"/>
    </xf>
    <xf numFmtId="0" fontId="34" fillId="0" borderId="27" xfId="48" applyFont="1" applyFill="1" applyBorder="1" applyAlignment="1">
      <alignment horizontal="center" vertical="center"/>
    </xf>
    <xf numFmtId="44" fontId="34" fillId="0" borderId="32" xfId="49" applyNumberFormat="1" applyFont="1" applyFill="1" applyBorder="1" applyAlignment="1">
      <alignment horizontal="center" vertical="center"/>
    </xf>
    <xf numFmtId="0" fontId="32" fillId="25" borderId="39" xfId="48" applyFont="1" applyFill="1" applyBorder="1" applyAlignment="1">
      <alignment horizontal="center" vertical="center"/>
    </xf>
    <xf numFmtId="44" fontId="32" fillId="25" borderId="34" xfId="49" applyNumberFormat="1" applyFont="1" applyFill="1" applyBorder="1" applyAlignment="1">
      <alignment horizontal="center" vertical="center"/>
    </xf>
    <xf numFmtId="0" fontId="45" fillId="25" borderId="71" xfId="56" applyFont="1" applyFill="1" applyBorder="1" applyAlignment="1">
      <alignment vertical="center"/>
    </xf>
    <xf numFmtId="44" fontId="46" fillId="25" borderId="72" xfId="56" applyNumberFormat="1" applyFont="1" applyFill="1" applyBorder="1" applyAlignment="1">
      <alignment horizontal="center" vertical="center"/>
    </xf>
    <xf numFmtId="0" fontId="47" fillId="0" borderId="11" xfId="56" applyFont="1" applyFill="1" applyBorder="1" applyAlignment="1">
      <alignment horizontal="center" vertical="center"/>
    </xf>
    <xf numFmtId="44" fontId="34" fillId="0" borderId="55" xfId="49" applyNumberFormat="1" applyFont="1" applyFill="1" applyBorder="1" applyAlignment="1">
      <alignment horizontal="center" vertical="center"/>
    </xf>
    <xf numFmtId="0" fontId="47" fillId="0" borderId="27" xfId="56" applyFont="1" applyFill="1" applyBorder="1" applyAlignment="1">
      <alignment horizontal="center" vertical="center"/>
    </xf>
    <xf numFmtId="0" fontId="32" fillId="25" borderId="64" xfId="48" applyFont="1" applyFill="1" applyBorder="1" applyAlignment="1">
      <alignment horizontal="center" vertical="center"/>
    </xf>
    <xf numFmtId="44" fontId="32" fillId="25" borderId="77" xfId="49" applyNumberFormat="1" applyFont="1" applyFill="1" applyBorder="1" applyAlignment="1">
      <alignment horizontal="center" vertical="center"/>
    </xf>
    <xf numFmtId="44" fontId="34" fillId="0" borderId="46" xfId="49" applyNumberFormat="1" applyFont="1" applyFill="1" applyBorder="1" applyAlignment="1">
      <alignment horizontal="right" vertical="center"/>
    </xf>
    <xf numFmtId="0" fontId="34" fillId="0" borderId="46" xfId="48" applyFont="1" applyFill="1" applyBorder="1" applyAlignment="1">
      <alignment horizontal="center" vertical="center"/>
    </xf>
    <xf numFmtId="44" fontId="34" fillId="0" borderId="40" xfId="49" applyNumberFormat="1" applyFont="1" applyFill="1" applyBorder="1" applyAlignment="1">
      <alignment horizontal="right" vertical="center"/>
    </xf>
    <xf numFmtId="44" fontId="34" fillId="0" borderId="32" xfId="49" applyNumberFormat="1" applyFont="1" applyFill="1" applyBorder="1" applyAlignment="1">
      <alignment horizontal="right" vertical="center"/>
    </xf>
    <xf numFmtId="8" fontId="32" fillId="25" borderId="74" xfId="48" applyNumberFormat="1" applyFont="1" applyFill="1" applyBorder="1" applyAlignment="1">
      <alignment horizontal="center" vertical="center"/>
    </xf>
    <xf numFmtId="44" fontId="32" fillId="25" borderId="72" xfId="49" applyNumberFormat="1" applyFont="1" applyFill="1" applyBorder="1" applyAlignment="1">
      <alignment horizontal="center" vertical="center"/>
    </xf>
    <xf numFmtId="44" fontId="26" fillId="44" borderId="48" xfId="50" applyNumberFormat="1" applyFont="1" applyFill="1" applyBorder="1" applyAlignment="1" applyProtection="1">
      <alignment horizontal="center" vertical="center"/>
    </xf>
    <xf numFmtId="3" fontId="30" fillId="0" borderId="83" xfId="46" applyNumberFormat="1" applyFont="1" applyFill="1" applyBorder="1" applyAlignment="1" applyProtection="1">
      <alignment horizontal="left" vertical="center"/>
    </xf>
    <xf numFmtId="172" fontId="29" fillId="41" borderId="0" xfId="0" applyNumberFormat="1" applyFont="1" applyFill="1" applyAlignment="1" applyProtection="1">
      <alignment vertical="center"/>
    </xf>
    <xf numFmtId="44" fontId="29" fillId="41" borderId="0" xfId="0" applyNumberFormat="1" applyFont="1" applyFill="1" applyAlignment="1" applyProtection="1">
      <alignment vertical="center"/>
    </xf>
    <xf numFmtId="0" fontId="29" fillId="41" borderId="0" xfId="0" applyFont="1" applyFill="1" applyAlignment="1" applyProtection="1">
      <alignment vertical="center"/>
    </xf>
    <xf numFmtId="44" fontId="26" fillId="0" borderId="48" xfId="50" applyNumberFormat="1" applyFont="1" applyFill="1" applyBorder="1" applyAlignment="1" applyProtection="1">
      <alignment horizontal="center" vertical="center"/>
    </xf>
    <xf numFmtId="0" fontId="48" fillId="0" borderId="0" xfId="0" applyFont="1" applyAlignment="1" applyProtection="1">
      <alignment vertical="center"/>
    </xf>
    <xf numFmtId="172" fontId="48" fillId="0" borderId="0" xfId="0" applyNumberFormat="1" applyFont="1" applyAlignment="1" applyProtection="1">
      <alignment vertical="center"/>
    </xf>
    <xf numFmtId="3" fontId="29" fillId="46" borderId="93" xfId="0" applyNumberFormat="1" applyFont="1" applyFill="1" applyBorder="1" applyAlignment="1" applyProtection="1">
      <alignment horizontal="center" vertical="center"/>
    </xf>
    <xf numFmtId="3" fontId="29" fillId="42" borderId="60" xfId="46" applyNumberFormat="1" applyFont="1" applyFill="1" applyBorder="1" applyAlignment="1" applyProtection="1">
      <alignment horizontal="center" vertical="center"/>
    </xf>
    <xf numFmtId="174" fontId="29" fillId="42" borderId="60" xfId="46" applyNumberFormat="1" applyFont="1" applyFill="1" applyBorder="1" applyAlignment="1" applyProtection="1">
      <alignment vertical="center"/>
    </xf>
    <xf numFmtId="174" fontId="29" fillId="42" borderId="87" xfId="0" applyNumberFormat="1" applyFont="1" applyFill="1" applyBorder="1" applyAlignment="1" applyProtection="1">
      <alignment vertical="center"/>
    </xf>
    <xf numFmtId="0" fontId="29" fillId="46" borderId="93" xfId="0" applyFont="1" applyFill="1" applyBorder="1" applyAlignment="1" applyProtection="1">
      <alignment vertical="center"/>
    </xf>
    <xf numFmtId="174" fontId="29" fillId="46" borderId="93" xfId="0" applyNumberFormat="1" applyFont="1" applyFill="1" applyBorder="1" applyAlignment="1" applyProtection="1">
      <alignment vertical="center"/>
    </xf>
    <xf numFmtId="174" fontId="29" fillId="46" borderId="95" xfId="0" applyNumberFormat="1" applyFont="1" applyFill="1" applyBorder="1" applyAlignment="1" applyProtection="1">
      <alignment vertical="center"/>
    </xf>
    <xf numFmtId="3" fontId="35" fillId="45" borderId="85" xfId="0" applyNumberFormat="1" applyFont="1" applyFill="1" applyBorder="1" applyAlignment="1" applyProtection="1">
      <alignment horizontal="center" vertical="center"/>
    </xf>
    <xf numFmtId="0" fontId="35" fillId="45" borderId="85" xfId="0" applyFont="1" applyFill="1" applyBorder="1" applyAlignment="1" applyProtection="1">
      <alignment vertical="center"/>
    </xf>
    <xf numFmtId="174" fontId="35" fillId="45" borderId="85" xfId="0" applyNumberFormat="1" applyFont="1" applyFill="1" applyBorder="1" applyAlignment="1" applyProtection="1">
      <alignment vertical="center"/>
    </xf>
    <xf numFmtId="174" fontId="35" fillId="45" borderId="86" xfId="0" applyNumberFormat="1" applyFont="1" applyFill="1" applyBorder="1" applyAlignment="1" applyProtection="1">
      <alignment vertical="center"/>
    </xf>
    <xf numFmtId="0" fontId="26" fillId="0" borderId="94" xfId="50" applyFont="1" applyBorder="1" applyAlignment="1">
      <alignment horizontal="center"/>
    </xf>
    <xf numFmtId="10" fontId="26" fillId="0" borderId="92" xfId="35" applyNumberFormat="1" applyFont="1" applyBorder="1" applyAlignment="1" applyProtection="1">
      <alignment horizontal="center" vertical="center"/>
    </xf>
    <xf numFmtId="0" fontId="34" fillId="47" borderId="12" xfId="48" applyFont="1" applyFill="1" applyBorder="1" applyAlignment="1">
      <alignment vertical="center"/>
    </xf>
    <xf numFmtId="0" fontId="34" fillId="0" borderId="82" xfId="48" applyFont="1" applyFill="1" applyBorder="1" applyAlignment="1">
      <alignment horizontal="center" vertical="center"/>
    </xf>
    <xf numFmtId="44" fontId="34" fillId="0" borderId="82" xfId="49" applyNumberFormat="1" applyFont="1" applyFill="1" applyBorder="1" applyAlignment="1">
      <alignment horizontal="center" vertical="center"/>
    </xf>
    <xf numFmtId="0" fontId="34" fillId="0" borderId="12" xfId="48" applyFont="1" applyFill="1" applyBorder="1" applyAlignment="1">
      <alignment vertical="center"/>
    </xf>
    <xf numFmtId="0" fontId="51" fillId="0" borderId="13" xfId="56" applyFont="1" applyFill="1" applyBorder="1" applyAlignment="1">
      <alignment vertical="center"/>
    </xf>
    <xf numFmtId="0" fontId="51" fillId="0" borderId="11" xfId="56" applyFont="1" applyFill="1" applyBorder="1" applyAlignment="1">
      <alignment horizontal="center" vertical="center"/>
    </xf>
    <xf numFmtId="44" fontId="51" fillId="0" borderId="60" xfId="57" applyNumberFormat="1" applyFont="1" applyFill="1" applyBorder="1" applyAlignment="1">
      <alignment horizontal="center" vertical="center"/>
    </xf>
    <xf numFmtId="0" fontId="51" fillId="0" borderId="12" xfId="56" applyFont="1" applyFill="1" applyBorder="1" applyAlignment="1">
      <alignment vertical="center"/>
    </xf>
    <xf numFmtId="0" fontId="51" fillId="0" borderId="82" xfId="56" applyFont="1" applyFill="1" applyBorder="1" applyAlignment="1">
      <alignment horizontal="center" vertical="center"/>
    </xf>
    <xf numFmtId="44" fontId="51" fillId="0" borderId="82" xfId="57" applyNumberFormat="1" applyFont="1" applyFill="1" applyBorder="1" applyAlignment="1">
      <alignment horizontal="center" vertical="center"/>
    </xf>
    <xf numFmtId="44" fontId="51" fillId="0" borderId="46" xfId="57" applyNumberFormat="1" applyFont="1" applyFill="1" applyBorder="1" applyAlignment="1">
      <alignment horizontal="center" vertical="center"/>
    </xf>
    <xf numFmtId="0" fontId="34" fillId="0" borderId="45" xfId="48" applyFont="1" applyFill="1" applyBorder="1" applyAlignment="1">
      <alignment vertical="center"/>
    </xf>
    <xf numFmtId="0" fontId="23" fillId="0" borderId="84" xfId="0" applyFont="1" applyFill="1" applyBorder="1" applyAlignment="1">
      <alignment horizontal="justify" vertical="center" wrapText="1"/>
    </xf>
    <xf numFmtId="0" fontId="38" fillId="0" borderId="84" xfId="50" applyFont="1" applyFill="1" applyBorder="1" applyAlignment="1">
      <alignment horizontal="justify" vertical="center"/>
    </xf>
    <xf numFmtId="0" fontId="23" fillId="0" borderId="95" xfId="0" applyFont="1" applyFill="1" applyBorder="1" applyAlignment="1">
      <alignment horizontal="justify" vertical="center" wrapText="1"/>
    </xf>
    <xf numFmtId="0" fontId="34" fillId="50" borderId="27" xfId="48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36" fillId="0" borderId="94" xfId="0" applyFont="1" applyFill="1" applyBorder="1" applyAlignment="1">
      <alignment horizontal="center" vertical="center" wrapText="1"/>
    </xf>
    <xf numFmtId="0" fontId="41" fillId="43" borderId="13" xfId="0" applyFont="1" applyFill="1" applyBorder="1" applyAlignment="1">
      <alignment horizontal="center" vertical="center" wrapText="1"/>
    </xf>
    <xf numFmtId="0" fontId="41" fillId="43" borderId="66" xfId="0" applyFont="1" applyFill="1" applyBorder="1" applyAlignment="1">
      <alignment horizontal="center" vertical="center" wrapText="1"/>
    </xf>
    <xf numFmtId="0" fontId="41" fillId="43" borderId="81" xfId="0" applyFont="1" applyFill="1" applyBorder="1" applyAlignment="1">
      <alignment horizontal="center" vertical="center" wrapText="1"/>
    </xf>
    <xf numFmtId="0" fontId="41" fillId="43" borderId="63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94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23" fillId="0" borderId="84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36" fillId="0" borderId="62" xfId="0" applyFont="1" applyFill="1" applyBorder="1" applyAlignment="1">
      <alignment horizontal="center" wrapText="1"/>
    </xf>
    <xf numFmtId="0" fontId="36" fillId="0" borderId="67" xfId="0" applyFont="1" applyFill="1" applyBorder="1" applyAlignment="1">
      <alignment horizont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70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32" fillId="40" borderId="44" xfId="48" applyFont="1" applyFill="1" applyBorder="1" applyAlignment="1">
      <alignment horizontal="center" vertical="center" wrapText="1"/>
    </xf>
    <xf numFmtId="0" fontId="32" fillId="40" borderId="69" xfId="48" applyFont="1" applyFill="1" applyBorder="1" applyAlignment="1">
      <alignment horizontal="center" vertical="center" wrapText="1"/>
    </xf>
    <xf numFmtId="0" fontId="32" fillId="25" borderId="71" xfId="48" applyFont="1" applyFill="1" applyBorder="1" applyAlignment="1">
      <alignment horizontal="right" vertical="center"/>
    </xf>
    <xf numFmtId="0" fontId="32" fillId="25" borderId="72" xfId="48" applyFont="1" applyFill="1" applyBorder="1" applyAlignment="1">
      <alignment horizontal="right" vertical="center"/>
    </xf>
    <xf numFmtId="0" fontId="32" fillId="25" borderId="73" xfId="48" applyFont="1" applyFill="1" applyBorder="1" applyAlignment="1">
      <alignment horizontal="right" vertical="center"/>
    </xf>
    <xf numFmtId="0" fontId="32" fillId="40" borderId="55" xfId="48" applyFont="1" applyFill="1" applyBorder="1" applyAlignment="1">
      <alignment horizontal="center" vertical="center" wrapText="1"/>
    </xf>
    <xf numFmtId="0" fontId="32" fillId="40" borderId="20" xfId="48" applyFont="1" applyFill="1" applyBorder="1" applyAlignment="1">
      <alignment horizontal="center" vertical="center" wrapText="1"/>
    </xf>
    <xf numFmtId="0" fontId="32" fillId="40" borderId="42" xfId="48" applyFont="1" applyFill="1" applyBorder="1" applyAlignment="1">
      <alignment horizontal="center" vertical="center" wrapText="1"/>
    </xf>
    <xf numFmtId="0" fontId="32" fillId="40" borderId="68" xfId="48" applyFont="1" applyFill="1" applyBorder="1" applyAlignment="1">
      <alignment horizontal="center" vertical="center" wrapText="1"/>
    </xf>
    <xf numFmtId="0" fontId="32" fillId="40" borderId="46" xfId="48" applyFont="1" applyFill="1" applyBorder="1" applyAlignment="1">
      <alignment horizontal="center" vertical="center" wrapText="1"/>
    </xf>
    <xf numFmtId="0" fontId="34" fillId="40" borderId="65" xfId="48" applyFont="1" applyFill="1" applyBorder="1" applyAlignment="1">
      <alignment horizontal="center" vertical="center" wrapText="1"/>
    </xf>
    <xf numFmtId="0" fontId="32" fillId="25" borderId="76" xfId="48" applyFont="1" applyFill="1" applyBorder="1" applyAlignment="1">
      <alignment horizontal="center" vertical="center"/>
    </xf>
    <xf numFmtId="0" fontId="32" fillId="25" borderId="77" xfId="48" applyFont="1" applyFill="1" applyBorder="1" applyAlignment="1">
      <alignment horizontal="center" vertical="center"/>
    </xf>
    <xf numFmtId="0" fontId="32" fillId="25" borderId="78" xfId="48" applyFont="1" applyFill="1" applyBorder="1" applyAlignment="1">
      <alignment horizontal="center" vertical="center"/>
    </xf>
    <xf numFmtId="0" fontId="32" fillId="48" borderId="62" xfId="48" applyFont="1" applyFill="1" applyBorder="1" applyAlignment="1">
      <alignment horizontal="center" vertical="center" wrapText="1"/>
    </xf>
    <xf numFmtId="0" fontId="32" fillId="48" borderId="59" xfId="48" applyFont="1" applyFill="1" applyBorder="1" applyAlignment="1">
      <alignment horizontal="center" vertical="center" wrapText="1"/>
    </xf>
    <xf numFmtId="0" fontId="32" fillId="48" borderId="67" xfId="48" applyFont="1" applyFill="1" applyBorder="1" applyAlignment="1">
      <alignment horizontal="center" vertical="center" wrapText="1"/>
    </xf>
    <xf numFmtId="0" fontId="32" fillId="48" borderId="70" xfId="48" applyFont="1" applyFill="1" applyBorder="1" applyAlignment="1">
      <alignment horizontal="center" vertical="center" wrapText="1"/>
    </xf>
    <xf numFmtId="0" fontId="32" fillId="48" borderId="24" xfId="48" applyFont="1" applyFill="1" applyBorder="1" applyAlignment="1">
      <alignment horizontal="center" vertical="center" wrapText="1"/>
    </xf>
    <xf numFmtId="0" fontId="32" fillId="48" borderId="25" xfId="48" applyFont="1" applyFill="1" applyBorder="1" applyAlignment="1">
      <alignment horizontal="center" vertical="center" wrapText="1"/>
    </xf>
    <xf numFmtId="0" fontId="30" fillId="0" borderId="51" xfId="48" applyFont="1" applyFill="1" applyBorder="1" applyAlignment="1">
      <alignment horizontal="center" vertical="center"/>
    </xf>
    <xf numFmtId="0" fontId="30" fillId="0" borderId="19" xfId="48" applyFont="1" applyFill="1" applyBorder="1" applyAlignment="1">
      <alignment horizontal="center" vertical="center"/>
    </xf>
    <xf numFmtId="0" fontId="30" fillId="0" borderId="37" xfId="48" applyFont="1" applyFill="1" applyBorder="1" applyAlignment="1">
      <alignment horizontal="center" vertical="center"/>
    </xf>
    <xf numFmtId="0" fontId="30" fillId="0" borderId="83" xfId="56" applyFont="1" applyFill="1" applyBorder="1" applyAlignment="1">
      <alignment horizontal="center" vertical="center"/>
    </xf>
    <xf numFmtId="0" fontId="30" fillId="0" borderId="89" xfId="56" applyFont="1" applyFill="1" applyBorder="1" applyAlignment="1">
      <alignment horizontal="center" vertical="center"/>
    </xf>
    <xf numFmtId="0" fontId="30" fillId="0" borderId="96" xfId="56" applyFont="1" applyFill="1" applyBorder="1" applyAlignment="1">
      <alignment horizontal="center" vertical="center"/>
    </xf>
    <xf numFmtId="0" fontId="30" fillId="49" borderId="76" xfId="56" applyFont="1" applyFill="1" applyBorder="1" applyAlignment="1">
      <alignment horizontal="center" vertical="center" wrapText="1"/>
    </xf>
    <xf numFmtId="0" fontId="30" fillId="49" borderId="77" xfId="56" applyFont="1" applyFill="1" applyBorder="1" applyAlignment="1">
      <alignment horizontal="center" vertical="center" wrapText="1"/>
    </xf>
    <xf numFmtId="0" fontId="30" fillId="49" borderId="79" xfId="56" applyFont="1" applyFill="1" applyBorder="1" applyAlignment="1">
      <alignment horizontal="center" vertical="center" wrapText="1"/>
    </xf>
    <xf numFmtId="0" fontId="45" fillId="25" borderId="71" xfId="56" applyFont="1" applyFill="1" applyBorder="1" applyAlignment="1">
      <alignment horizontal="right" vertical="center"/>
    </xf>
    <xf numFmtId="0" fontId="45" fillId="25" borderId="72" xfId="56" applyFont="1" applyFill="1" applyBorder="1" applyAlignment="1">
      <alignment horizontal="right" vertical="center"/>
    </xf>
    <xf numFmtId="0" fontId="45" fillId="25" borderId="75" xfId="56" applyFont="1" applyFill="1" applyBorder="1" applyAlignment="1">
      <alignment horizontal="right" vertical="center"/>
    </xf>
    <xf numFmtId="0" fontId="32" fillId="40" borderId="61" xfId="48" applyFont="1" applyFill="1" applyBorder="1" applyAlignment="1">
      <alignment horizontal="center" vertical="center" wrapText="1"/>
    </xf>
    <xf numFmtId="0" fontId="32" fillId="40" borderId="60" xfId="48" applyFont="1" applyFill="1" applyBorder="1" applyAlignment="1">
      <alignment horizontal="center" vertical="center" wrapText="1"/>
    </xf>
    <xf numFmtId="0" fontId="32" fillId="40" borderId="11" xfId="48" applyFont="1" applyFill="1" applyBorder="1" applyAlignment="1">
      <alignment horizontal="center" vertical="center" wrapText="1"/>
    </xf>
    <xf numFmtId="0" fontId="29" fillId="40" borderId="21" xfId="33" applyFont="1" applyFill="1" applyBorder="1" applyAlignment="1">
      <alignment horizontal="center" vertical="center"/>
    </xf>
    <xf numFmtId="0" fontId="29" fillId="40" borderId="0" xfId="33" applyFont="1" applyFill="1" applyBorder="1" applyAlignment="1">
      <alignment horizontal="center" vertical="center"/>
    </xf>
    <xf numFmtId="0" fontId="25" fillId="0" borderId="21" xfId="33" applyFont="1" applyFill="1" applyBorder="1" applyAlignment="1">
      <alignment horizontal="center" vertical="center"/>
    </xf>
    <xf numFmtId="0" fontId="25" fillId="0" borderId="0" xfId="33" applyFont="1" applyFill="1" applyBorder="1" applyAlignment="1">
      <alignment horizontal="center" vertical="center"/>
    </xf>
    <xf numFmtId="0" fontId="33" fillId="24" borderId="70" xfId="33" applyFont="1" applyFill="1" applyBorder="1" applyAlignment="1">
      <alignment horizontal="center" vertical="center" wrapText="1"/>
    </xf>
    <xf numFmtId="0" fontId="33" fillId="24" borderId="24" xfId="33" applyFont="1" applyFill="1" applyBorder="1" applyAlignment="1">
      <alignment horizontal="center" vertical="center" wrapText="1"/>
    </xf>
    <xf numFmtId="0" fontId="25" fillId="35" borderId="29" xfId="50" applyFont="1" applyFill="1" applyBorder="1" applyAlignment="1" applyProtection="1">
      <alignment horizontal="center" vertical="center"/>
    </xf>
    <xf numFmtId="0" fontId="25" fillId="35" borderId="30" xfId="50" applyFont="1" applyFill="1" applyBorder="1" applyAlignment="1" applyProtection="1">
      <alignment horizontal="center" vertical="center"/>
    </xf>
    <xf numFmtId="0" fontId="25" fillId="35" borderId="31" xfId="50" applyFont="1" applyFill="1" applyBorder="1" applyAlignment="1" applyProtection="1">
      <alignment horizontal="center" vertical="center"/>
    </xf>
    <xf numFmtId="0" fontId="25" fillId="36" borderId="0" xfId="50" applyFont="1" applyFill="1" applyBorder="1" applyAlignment="1" applyProtection="1">
      <alignment horizontal="left" vertical="center"/>
    </xf>
    <xf numFmtId="0" fontId="25" fillId="36" borderId="24" xfId="50" applyFont="1" applyFill="1" applyBorder="1" applyAlignment="1" applyProtection="1">
      <alignment horizontal="left" vertical="center"/>
    </xf>
    <xf numFmtId="0" fontId="25" fillId="32" borderId="29" xfId="0" applyFont="1" applyFill="1" applyBorder="1" applyAlignment="1" applyProtection="1">
      <alignment horizontal="right" vertical="center"/>
    </xf>
    <xf numFmtId="0" fontId="25" fillId="32" borderId="30" xfId="0" applyFont="1" applyFill="1" applyBorder="1" applyAlignment="1" applyProtection="1">
      <alignment horizontal="right" vertical="center"/>
    </xf>
    <xf numFmtId="0" fontId="25" fillId="32" borderId="26" xfId="0" applyFont="1" applyFill="1" applyBorder="1" applyAlignment="1" applyProtection="1">
      <alignment horizontal="right" vertical="center"/>
    </xf>
    <xf numFmtId="0" fontId="26" fillId="0" borderId="39" xfId="0" applyFont="1" applyBorder="1" applyAlignment="1" applyProtection="1">
      <alignment horizontal="left" vertical="center"/>
    </xf>
    <xf numFmtId="0" fontId="26" fillId="0" borderId="34" xfId="0" applyFont="1" applyBorder="1" applyAlignment="1" applyProtection="1">
      <alignment horizontal="left" vertical="center"/>
    </xf>
    <xf numFmtId="0" fontId="25" fillId="32" borderId="38" xfId="0" applyFont="1" applyFill="1" applyBorder="1" applyAlignment="1" applyProtection="1">
      <alignment horizontal="right" vertical="center"/>
    </xf>
    <xf numFmtId="0" fontId="25" fillId="27" borderId="38" xfId="50" applyFont="1" applyFill="1" applyBorder="1" applyAlignment="1" applyProtection="1">
      <alignment horizontal="center" vertical="center"/>
    </xf>
    <xf numFmtId="0" fontId="25" fillId="27" borderId="26" xfId="50" applyFont="1" applyFill="1" applyBorder="1" applyAlignment="1" applyProtection="1">
      <alignment horizontal="center" vertical="center"/>
    </xf>
    <xf numFmtId="0" fontId="25" fillId="27" borderId="27" xfId="50" applyFont="1" applyFill="1" applyBorder="1" applyAlignment="1" applyProtection="1">
      <alignment horizontal="center" vertical="center"/>
    </xf>
    <xf numFmtId="0" fontId="25" fillId="27" borderId="28" xfId="50" applyFont="1" applyFill="1" applyBorder="1" applyAlignment="1" applyProtection="1">
      <alignment horizontal="center" vertical="center"/>
    </xf>
    <xf numFmtId="0" fontId="26" fillId="0" borderId="15" xfId="50" applyFont="1" applyBorder="1" applyAlignment="1" applyProtection="1">
      <alignment horizontal="left" vertical="center"/>
    </xf>
    <xf numFmtId="0" fontId="26" fillId="0" borderId="0" xfId="50" applyFont="1" applyBorder="1" applyAlignment="1" applyProtection="1">
      <alignment horizontal="left" vertical="center"/>
    </xf>
    <xf numFmtId="0" fontId="25" fillId="0" borderId="40" xfId="50" applyFont="1" applyBorder="1" applyAlignment="1" applyProtection="1">
      <alignment horizontal="right" vertical="center"/>
    </xf>
    <xf numFmtId="0" fontId="25" fillId="0" borderId="19" xfId="50" applyFont="1" applyBorder="1" applyAlignment="1" applyProtection="1">
      <alignment horizontal="right" vertical="center"/>
    </xf>
    <xf numFmtId="0" fontId="25" fillId="32" borderId="29" xfId="50" applyFont="1" applyFill="1" applyBorder="1" applyAlignment="1" applyProtection="1">
      <alignment horizontal="right" vertical="center"/>
    </xf>
    <xf numFmtId="0" fontId="25" fillId="32" borderId="30" xfId="50" applyFont="1" applyFill="1" applyBorder="1" applyAlignment="1" applyProtection="1">
      <alignment horizontal="right" vertical="center"/>
    </xf>
    <xf numFmtId="0" fontId="25" fillId="33" borderId="21" xfId="50" applyFont="1" applyFill="1" applyBorder="1" applyAlignment="1" applyProtection="1">
      <alignment horizontal="left" vertical="center"/>
    </xf>
    <xf numFmtId="0" fontId="25" fillId="33" borderId="0" xfId="50" applyFont="1" applyFill="1" applyBorder="1" applyAlignment="1" applyProtection="1">
      <alignment horizontal="left" vertical="center"/>
    </xf>
    <xf numFmtId="0" fontId="25" fillId="33" borderId="16" xfId="50" applyFont="1" applyFill="1" applyBorder="1" applyAlignment="1" applyProtection="1">
      <alignment horizontal="left" vertical="center"/>
    </xf>
    <xf numFmtId="0" fontId="26" fillId="0" borderId="39" xfId="50" applyFont="1" applyBorder="1" applyAlignment="1" applyProtection="1">
      <alignment horizontal="left" vertical="center"/>
    </xf>
    <xf numFmtId="0" fontId="26" fillId="0" borderId="34" xfId="50" applyFont="1" applyBorder="1" applyAlignment="1" applyProtection="1">
      <alignment horizontal="left" vertical="center"/>
    </xf>
    <xf numFmtId="0" fontId="25" fillId="0" borderId="15" xfId="50" applyFont="1" applyBorder="1" applyAlignment="1" applyProtection="1">
      <alignment horizontal="left" vertical="center"/>
    </xf>
    <xf numFmtId="0" fontId="25" fillId="0" borderId="0" xfId="50" applyFont="1" applyBorder="1" applyAlignment="1" applyProtection="1">
      <alignment horizontal="left" vertical="center"/>
    </xf>
    <xf numFmtId="0" fontId="25" fillId="33" borderId="33" xfId="50" applyFont="1" applyFill="1" applyBorder="1" applyAlignment="1" applyProtection="1">
      <alignment horizontal="left" vertical="center"/>
    </xf>
    <xf numFmtId="0" fontId="25" fillId="33" borderId="34" xfId="50" applyFont="1" applyFill="1" applyBorder="1" applyAlignment="1" applyProtection="1">
      <alignment horizontal="left" vertical="center"/>
    </xf>
    <xf numFmtId="0" fontId="25" fillId="33" borderId="48" xfId="50" applyFont="1" applyFill="1" applyBorder="1" applyAlignment="1" applyProtection="1">
      <alignment horizontal="left" vertical="center"/>
    </xf>
    <xf numFmtId="0" fontId="25" fillId="33" borderId="21" xfId="50" applyFont="1" applyFill="1" applyBorder="1" applyAlignment="1" applyProtection="1">
      <alignment horizontal="right" vertical="center"/>
    </xf>
    <xf numFmtId="0" fontId="25" fillId="33" borderId="0" xfId="50" applyFont="1" applyFill="1" applyBorder="1" applyAlignment="1" applyProtection="1">
      <alignment horizontal="right" vertical="center"/>
    </xf>
    <xf numFmtId="0" fontId="25" fillId="33" borderId="16" xfId="50" applyFont="1" applyFill="1" applyBorder="1" applyAlignment="1" applyProtection="1">
      <alignment horizontal="right" vertical="center"/>
    </xf>
    <xf numFmtId="0" fontId="25" fillId="33" borderId="51" xfId="50" applyFont="1" applyFill="1" applyBorder="1" applyAlignment="1" applyProtection="1">
      <alignment horizontal="left" vertical="center"/>
    </xf>
    <xf numFmtId="0" fontId="25" fillId="33" borderId="19" xfId="50" applyFont="1" applyFill="1" applyBorder="1" applyAlignment="1" applyProtection="1">
      <alignment horizontal="left" vertical="center"/>
    </xf>
    <xf numFmtId="0" fontId="25" fillId="33" borderId="52" xfId="50" applyFont="1" applyFill="1" applyBorder="1" applyAlignment="1" applyProtection="1">
      <alignment horizontal="left" vertical="center"/>
    </xf>
    <xf numFmtId="0" fontId="25" fillId="32" borderId="26" xfId="50" applyFont="1" applyFill="1" applyBorder="1" applyAlignment="1" applyProtection="1">
      <alignment horizontal="right" vertical="center"/>
    </xf>
    <xf numFmtId="0" fontId="25" fillId="31" borderId="29" xfId="0" applyFont="1" applyFill="1" applyBorder="1" applyAlignment="1" applyProtection="1">
      <alignment horizontal="left" vertical="center"/>
    </xf>
    <xf numFmtId="0" fontId="25" fillId="31" borderId="30" xfId="0" applyFont="1" applyFill="1" applyBorder="1" applyAlignment="1" applyProtection="1">
      <alignment horizontal="left" vertical="center"/>
    </xf>
    <xf numFmtId="0" fontId="25" fillId="31" borderId="31" xfId="0" applyFont="1" applyFill="1" applyBorder="1" applyAlignment="1" applyProtection="1">
      <alignment horizontal="left" vertical="center"/>
    </xf>
    <xf numFmtId="0" fontId="25" fillId="32" borderId="38" xfId="50" applyFont="1" applyFill="1" applyBorder="1" applyAlignment="1" applyProtection="1">
      <alignment horizontal="right" vertical="center"/>
    </xf>
    <xf numFmtId="0" fontId="25" fillId="31" borderId="29" xfId="50" applyFont="1" applyFill="1" applyBorder="1" applyAlignment="1" applyProtection="1">
      <alignment horizontal="left" vertical="center"/>
    </xf>
    <xf numFmtId="0" fontId="25" fillId="31" borderId="30" xfId="50" applyFont="1" applyFill="1" applyBorder="1" applyAlignment="1" applyProtection="1">
      <alignment horizontal="left" vertical="center"/>
    </xf>
    <xf numFmtId="0" fontId="25" fillId="31" borderId="31" xfId="50" applyFont="1" applyFill="1" applyBorder="1" applyAlignment="1" applyProtection="1">
      <alignment horizontal="left" vertical="center"/>
    </xf>
    <xf numFmtId="0" fontId="26" fillId="0" borderId="88" xfId="50" applyFont="1" applyBorder="1" applyAlignment="1" applyProtection="1">
      <alignment horizontal="left" vertical="center"/>
    </xf>
    <xf numFmtId="0" fontId="26" fillId="0" borderId="89" xfId="50" applyFont="1" applyBorder="1" applyAlignment="1" applyProtection="1">
      <alignment horizontal="left" vertical="center"/>
    </xf>
    <xf numFmtId="0" fontId="26" fillId="0" borderId="90" xfId="50" applyFont="1" applyBorder="1" applyAlignment="1" applyProtection="1">
      <alignment horizontal="left" vertical="center"/>
    </xf>
    <xf numFmtId="0" fontId="26" fillId="0" borderId="15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40" fillId="0" borderId="15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/>
    </xf>
    <xf numFmtId="0" fontId="26" fillId="0" borderId="40" xfId="0" applyFont="1" applyBorder="1" applyAlignment="1" applyProtection="1">
      <alignment horizontal="left" vertical="center"/>
    </xf>
    <xf numFmtId="0" fontId="26" fillId="0" borderId="19" xfId="0" applyFont="1" applyBorder="1" applyAlignment="1" applyProtection="1">
      <alignment horizontal="left" vertical="center"/>
    </xf>
    <xf numFmtId="0" fontId="26" fillId="0" borderId="40" xfId="50" applyFont="1" applyBorder="1" applyAlignment="1" applyProtection="1">
      <alignment horizontal="left" vertical="center"/>
    </xf>
    <xf numFmtId="0" fontId="26" fillId="0" borderId="19" xfId="50" applyFont="1" applyBorder="1" applyAlignment="1" applyProtection="1">
      <alignment horizontal="left" vertical="center"/>
    </xf>
    <xf numFmtId="0" fontId="40" fillId="0" borderId="39" xfId="0" applyFont="1" applyBorder="1" applyAlignment="1" applyProtection="1">
      <alignment horizontal="left" vertical="center"/>
    </xf>
    <xf numFmtId="0" fontId="40" fillId="0" borderId="34" xfId="0" applyFont="1" applyBorder="1" applyAlignment="1" applyProtection="1">
      <alignment horizontal="left" vertical="center"/>
    </xf>
    <xf numFmtId="0" fontId="26" fillId="0" borderId="15" xfId="50" applyFont="1" applyBorder="1" applyAlignment="1" applyProtection="1">
      <alignment vertical="center"/>
    </xf>
    <xf numFmtId="0" fontId="26" fillId="0" borderId="0" xfId="50" applyFont="1" applyBorder="1" applyAlignment="1" applyProtection="1">
      <alignment vertical="center"/>
    </xf>
    <xf numFmtId="0" fontId="26" fillId="0" borderId="39" xfId="50" applyFont="1" applyBorder="1" applyAlignment="1" applyProtection="1">
      <alignment vertical="center"/>
    </xf>
    <xf numFmtId="0" fontId="26" fillId="0" borderId="34" xfId="50" applyFont="1" applyBorder="1" applyAlignment="1" applyProtection="1">
      <alignment vertical="center"/>
    </xf>
    <xf numFmtId="0" fontId="26" fillId="0" borderId="16" xfId="0" applyFont="1" applyBorder="1" applyAlignment="1" applyProtection="1">
      <alignment horizontal="left" vertical="center"/>
    </xf>
    <xf numFmtId="0" fontId="26" fillId="0" borderId="52" xfId="0" applyFont="1" applyBorder="1" applyAlignment="1" applyProtection="1">
      <alignment horizontal="left" vertical="center"/>
    </xf>
    <xf numFmtId="0" fontId="25" fillId="0" borderId="30" xfId="0" applyFont="1" applyBorder="1" applyAlignment="1" applyProtection="1">
      <alignment horizontal="right" vertical="center"/>
      <protection locked="0"/>
    </xf>
    <xf numFmtId="0" fontId="26" fillId="0" borderId="48" xfId="0" applyFont="1" applyBorder="1" applyAlignment="1" applyProtection="1">
      <alignment horizontal="left" vertical="center"/>
    </xf>
    <xf numFmtId="0" fontId="26" fillId="0" borderId="42" xfId="0" applyFont="1" applyBorder="1" applyAlignment="1" applyProtection="1">
      <alignment horizontal="left" vertical="center"/>
    </xf>
    <xf numFmtId="0" fontId="25" fillId="32" borderId="27" xfId="50" applyFont="1" applyFill="1" applyBorder="1" applyAlignment="1" applyProtection="1">
      <alignment horizontal="right" vertical="center"/>
    </xf>
    <xf numFmtId="0" fontId="26" fillId="0" borderId="41" xfId="0" applyFont="1" applyBorder="1" applyAlignment="1" applyProtection="1">
      <alignment horizontal="left" vertical="center"/>
    </xf>
    <xf numFmtId="0" fontId="25" fillId="0" borderId="29" xfId="50" applyFont="1" applyBorder="1" applyAlignment="1" applyProtection="1">
      <alignment horizontal="center" vertical="center" wrapText="1"/>
    </xf>
    <xf numFmtId="0" fontId="25" fillId="0" borderId="30" xfId="50" applyFont="1" applyBorder="1" applyAlignment="1" applyProtection="1">
      <alignment horizontal="center" vertical="center" wrapText="1"/>
    </xf>
    <xf numFmtId="0" fontId="25" fillId="0" borderId="31" xfId="50" applyFont="1" applyBorder="1" applyAlignment="1" applyProtection="1">
      <alignment horizontal="center" vertical="center" wrapText="1"/>
    </xf>
    <xf numFmtId="0" fontId="25" fillId="31" borderId="27" xfId="50" applyFont="1" applyFill="1" applyBorder="1" applyAlignment="1" applyProtection="1">
      <alignment horizontal="center" vertical="center"/>
    </xf>
    <xf numFmtId="0" fontId="26" fillId="0" borderId="29" xfId="50" applyFont="1" applyBorder="1" applyAlignment="1" applyProtection="1">
      <alignment horizontal="right" vertical="center"/>
    </xf>
    <xf numFmtId="0" fontId="26" fillId="0" borderId="30" xfId="50" applyFont="1" applyBorder="1" applyAlignment="1" applyProtection="1">
      <alignment horizontal="right" vertical="center"/>
    </xf>
    <xf numFmtId="0" fontId="26" fillId="0" borderId="26" xfId="50" applyFont="1" applyBorder="1" applyAlignment="1" applyProtection="1">
      <alignment horizontal="right" vertical="center"/>
    </xf>
    <xf numFmtId="0" fontId="25" fillId="0" borderId="15" xfId="50" applyFont="1" applyBorder="1" applyAlignment="1" applyProtection="1">
      <alignment horizontal="center" vertical="center"/>
    </xf>
    <xf numFmtId="0" fontId="25" fillId="0" borderId="22" xfId="50" applyFont="1" applyBorder="1" applyAlignment="1" applyProtection="1">
      <alignment horizontal="center" vertical="center"/>
    </xf>
    <xf numFmtId="0" fontId="26" fillId="0" borderId="29" xfId="50" applyFont="1" applyBorder="1" applyAlignment="1" applyProtection="1">
      <alignment horizontal="right" vertical="center" wrapText="1"/>
    </xf>
    <xf numFmtId="0" fontId="26" fillId="0" borderId="30" xfId="50" applyFont="1" applyBorder="1" applyAlignment="1" applyProtection="1">
      <alignment horizontal="right" vertical="center" wrapText="1"/>
    </xf>
    <xf numFmtId="0" fontId="26" fillId="0" borderId="26" xfId="50" applyFont="1" applyBorder="1" applyAlignment="1" applyProtection="1">
      <alignment horizontal="right" vertical="center" wrapText="1"/>
    </xf>
    <xf numFmtId="1" fontId="25" fillId="0" borderId="15" xfId="50" applyNumberFormat="1" applyFont="1" applyBorder="1" applyAlignment="1" applyProtection="1">
      <alignment horizontal="center" vertical="center"/>
    </xf>
    <xf numFmtId="1" fontId="25" fillId="0" borderId="22" xfId="50" applyNumberFormat="1" applyFont="1" applyBorder="1" applyAlignment="1" applyProtection="1">
      <alignment horizontal="center" vertical="center"/>
    </xf>
    <xf numFmtId="14" fontId="25" fillId="30" borderId="15" xfId="50" applyNumberFormat="1" applyFont="1" applyFill="1" applyBorder="1" applyAlignment="1" applyProtection="1">
      <alignment horizontal="center" vertical="center"/>
    </xf>
    <xf numFmtId="14" fontId="25" fillId="30" borderId="22" xfId="50" applyNumberFormat="1" applyFont="1" applyFill="1" applyBorder="1" applyAlignment="1" applyProtection="1">
      <alignment horizontal="center" vertical="center"/>
    </xf>
    <xf numFmtId="168" fontId="25" fillId="0" borderId="39" xfId="31" applyNumberFormat="1" applyFont="1" applyBorder="1" applyAlignment="1" applyProtection="1">
      <alignment horizontal="center" vertical="center"/>
    </xf>
    <xf numFmtId="168" fontId="25" fillId="0" borderId="35" xfId="31" applyNumberFormat="1" applyFont="1" applyBorder="1" applyAlignment="1" applyProtection="1">
      <alignment horizontal="center" vertical="center"/>
    </xf>
    <xf numFmtId="0" fontId="25" fillId="28" borderId="15" xfId="50" applyFont="1" applyFill="1" applyBorder="1" applyAlignment="1" applyProtection="1">
      <alignment horizontal="center" vertical="center"/>
    </xf>
    <xf numFmtId="0" fontId="25" fillId="28" borderId="22" xfId="50" applyFont="1" applyFill="1" applyBorder="1" applyAlignment="1" applyProtection="1">
      <alignment horizontal="center" vertical="center"/>
    </xf>
    <xf numFmtId="0" fontId="25" fillId="0" borderId="40" xfId="50" applyFont="1" applyBorder="1" applyAlignment="1" applyProtection="1">
      <alignment horizontal="center" vertical="center" wrapText="1"/>
    </xf>
    <xf numFmtId="0" fontId="25" fillId="0" borderId="37" xfId="50" applyFont="1" applyBorder="1" applyAlignment="1" applyProtection="1">
      <alignment horizontal="center" vertical="center" wrapText="1"/>
    </xf>
    <xf numFmtId="0" fontId="25" fillId="0" borderId="17" xfId="50" applyFont="1" applyBorder="1" applyAlignment="1" applyProtection="1">
      <alignment horizontal="left" vertical="center"/>
    </xf>
    <xf numFmtId="0" fontId="25" fillId="0" borderId="18" xfId="50" applyFont="1" applyBorder="1" applyAlignment="1" applyProtection="1">
      <alignment horizontal="left" vertical="center"/>
    </xf>
    <xf numFmtId="0" fontId="25" fillId="26" borderId="10" xfId="50" applyFont="1" applyFill="1" applyBorder="1" applyAlignment="1" applyProtection="1">
      <alignment horizontal="center" vertical="center"/>
    </xf>
    <xf numFmtId="0" fontId="25" fillId="0" borderId="17" xfId="50" applyFont="1" applyBorder="1" applyAlignment="1" applyProtection="1">
      <alignment horizontal="center" vertical="center"/>
    </xf>
    <xf numFmtId="0" fontId="25" fillId="0" borderId="20" xfId="50" applyFont="1" applyBorder="1" applyAlignment="1" applyProtection="1">
      <alignment horizontal="center" vertical="center"/>
    </xf>
    <xf numFmtId="0" fontId="25" fillId="0" borderId="21" xfId="50" applyFont="1" applyBorder="1" applyAlignment="1" applyProtection="1">
      <alignment horizontal="justify" vertical="center"/>
    </xf>
    <xf numFmtId="0" fontId="25" fillId="0" borderId="0" xfId="50" applyFont="1" applyBorder="1" applyAlignment="1" applyProtection="1">
      <alignment horizontal="justify" vertical="center"/>
    </xf>
    <xf numFmtId="0" fontId="25" fillId="0" borderId="22" xfId="50" applyFont="1" applyBorder="1" applyAlignment="1" applyProtection="1">
      <alignment horizontal="justify" vertical="center"/>
    </xf>
    <xf numFmtId="0" fontId="25" fillId="0" borderId="23" xfId="50" applyFont="1" applyBorder="1" applyAlignment="1" applyProtection="1">
      <alignment horizontal="justify" vertical="center"/>
    </xf>
    <xf numFmtId="0" fontId="25" fillId="0" borderId="24" xfId="50" applyFont="1" applyBorder="1" applyAlignment="1" applyProtection="1">
      <alignment horizontal="justify" vertical="center"/>
    </xf>
    <xf numFmtId="0" fontId="25" fillId="0" borderId="25" xfId="50" applyFont="1" applyBorder="1" applyAlignment="1" applyProtection="1">
      <alignment horizontal="justify" vertical="center"/>
    </xf>
    <xf numFmtId="0" fontId="25" fillId="27" borderId="12" xfId="50" applyFont="1" applyFill="1" applyBorder="1" applyAlignment="1" applyProtection="1">
      <alignment horizontal="center" vertical="center" wrapText="1"/>
    </xf>
    <xf numFmtId="0" fontId="25" fillId="27" borderId="26" xfId="50" applyFont="1" applyFill="1" applyBorder="1" applyAlignment="1" applyProtection="1">
      <alignment horizontal="center" vertical="center" wrapText="1"/>
    </xf>
    <xf numFmtId="0" fontId="25" fillId="27" borderId="27" xfId="50" applyFont="1" applyFill="1" applyBorder="1" applyAlignment="1" applyProtection="1">
      <alignment horizontal="center" vertical="center" wrapText="1"/>
    </xf>
    <xf numFmtId="0" fontId="25" fillId="27" borderId="28" xfId="50" applyFont="1" applyFill="1" applyBorder="1" applyAlignment="1" applyProtection="1">
      <alignment horizontal="center" vertical="center" wrapText="1"/>
    </xf>
    <xf numFmtId="0" fontId="25" fillId="0" borderId="30" xfId="50" applyFont="1" applyBorder="1" applyAlignment="1" applyProtection="1">
      <alignment horizontal="center" vertical="center"/>
    </xf>
    <xf numFmtId="0" fontId="25" fillId="0" borderId="31" xfId="50" applyFont="1" applyBorder="1" applyAlignment="1" applyProtection="1">
      <alignment horizontal="center" vertical="center"/>
    </xf>
    <xf numFmtId="0" fontId="25" fillId="0" borderId="32" xfId="50" applyFont="1" applyBorder="1" applyAlignment="1" applyProtection="1">
      <alignment horizontal="center" vertical="center" wrapText="1"/>
    </xf>
    <xf numFmtId="0" fontId="25" fillId="0" borderId="33" xfId="50" applyFont="1" applyBorder="1" applyAlignment="1" applyProtection="1">
      <alignment horizontal="justify" vertical="center" wrapText="1"/>
    </xf>
    <xf numFmtId="0" fontId="25" fillId="0" borderId="34" xfId="50" applyFont="1" applyBorder="1" applyAlignment="1" applyProtection="1">
      <alignment horizontal="justify" vertical="center" wrapText="1"/>
    </xf>
    <xf numFmtId="0" fontId="25" fillId="0" borderId="35" xfId="50" applyFont="1" applyBorder="1" applyAlignment="1" applyProtection="1">
      <alignment horizontal="justify" vertical="center" wrapText="1"/>
    </xf>
    <xf numFmtId="0" fontId="25" fillId="0" borderId="36" xfId="50" applyFont="1" applyBorder="1" applyAlignment="1" applyProtection="1">
      <alignment horizontal="justify" vertical="center" wrapText="1"/>
    </xf>
    <xf numFmtId="0" fontId="25" fillId="0" borderId="19" xfId="50" applyFont="1" applyBorder="1" applyAlignment="1" applyProtection="1">
      <alignment horizontal="justify" vertical="center" wrapText="1"/>
    </xf>
    <xf numFmtId="0" fontId="25" fillId="0" borderId="37" xfId="50" applyFont="1" applyBorder="1" applyAlignment="1" applyProtection="1">
      <alignment horizontal="justify" vertical="center" wrapText="1"/>
    </xf>
    <xf numFmtId="168" fontId="25" fillId="29" borderId="15" xfId="31" applyNumberFormat="1" applyFont="1" applyFill="1" applyBorder="1" applyAlignment="1" applyProtection="1">
      <alignment horizontal="center" vertical="center"/>
    </xf>
    <xf numFmtId="168" fontId="25" fillId="29" borderId="22" xfId="31" applyNumberFormat="1" applyFont="1" applyFill="1" applyBorder="1" applyAlignment="1" applyProtection="1">
      <alignment horizontal="center" vertical="center"/>
    </xf>
    <xf numFmtId="0" fontId="29" fillId="0" borderId="62" xfId="0" applyFont="1" applyBorder="1" applyAlignment="1" applyProtection="1">
      <alignment horizontal="center" vertical="center" wrapText="1"/>
    </xf>
    <xf numFmtId="0" fontId="29" fillId="0" borderId="59" xfId="0" applyFont="1" applyBorder="1" applyAlignment="1" applyProtection="1">
      <alignment horizontal="center" vertical="center" wrapText="1"/>
    </xf>
    <xf numFmtId="0" fontId="29" fillId="0" borderId="67" xfId="0" applyFont="1" applyBorder="1" applyAlignment="1" applyProtection="1">
      <alignment horizontal="center" vertical="center" wrapText="1"/>
    </xf>
    <xf numFmtId="0" fontId="29" fillId="39" borderId="70" xfId="50" applyFont="1" applyFill="1" applyBorder="1" applyAlignment="1" applyProtection="1">
      <alignment horizontal="center" vertical="center"/>
    </xf>
    <xf numFmtId="0" fontId="29" fillId="39" borderId="24" xfId="50" applyFont="1" applyFill="1" applyBorder="1" applyAlignment="1" applyProtection="1">
      <alignment horizontal="center" vertical="center"/>
    </xf>
    <xf numFmtId="0" fontId="29" fillId="39" borderId="25" xfId="50" applyFont="1" applyFill="1" applyBorder="1" applyAlignment="1" applyProtection="1">
      <alignment horizontal="center" vertical="center"/>
    </xf>
    <xf numFmtId="0" fontId="31" fillId="0" borderId="56" xfId="33" applyFont="1" applyBorder="1" applyAlignment="1">
      <alignment horizontal="center" vertical="center" wrapText="1"/>
    </xf>
    <xf numFmtId="0" fontId="31" fillId="0" borderId="58" xfId="33" applyFont="1" applyBorder="1" applyAlignment="1">
      <alignment horizontal="center" vertical="center" wrapText="1"/>
    </xf>
    <xf numFmtId="0" fontId="31" fillId="0" borderId="57" xfId="33" applyFont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3" fontId="29" fillId="41" borderId="83" xfId="46" applyNumberFormat="1" applyFont="1" applyFill="1" applyBorder="1" applyAlignment="1" applyProtection="1">
      <alignment horizontal="center" vertical="center"/>
    </xf>
    <xf numFmtId="3" fontId="29" fillId="41" borderId="30" xfId="46" applyNumberFormat="1" applyFont="1" applyFill="1" applyBorder="1" applyAlignment="1" applyProtection="1">
      <alignment horizontal="center" vertical="center"/>
    </xf>
    <xf numFmtId="3" fontId="29" fillId="41" borderId="26" xfId="46" applyNumberFormat="1" applyFont="1" applyFill="1" applyBorder="1" applyAlignment="1" applyProtection="1">
      <alignment horizontal="center" vertical="center"/>
    </xf>
    <xf numFmtId="0" fontId="48" fillId="46" borderId="94" xfId="0" applyFont="1" applyFill="1" applyBorder="1" applyAlignment="1" applyProtection="1">
      <alignment horizontal="center" vertical="center"/>
    </xf>
    <xf numFmtId="0" fontId="48" fillId="46" borderId="93" xfId="0" applyFont="1" applyFill="1" applyBorder="1" applyAlignment="1" applyProtection="1">
      <alignment horizontal="center" vertical="center"/>
    </xf>
    <xf numFmtId="0" fontId="35" fillId="45" borderId="91" xfId="0" applyFont="1" applyFill="1" applyBorder="1" applyAlignment="1" applyProtection="1">
      <alignment horizontal="center" vertical="center"/>
    </xf>
    <xf numFmtId="0" fontId="35" fillId="45" borderId="85" xfId="0" applyFont="1" applyFill="1" applyBorder="1" applyAlignment="1" applyProtection="1">
      <alignment horizontal="center" vertical="center"/>
    </xf>
    <xf numFmtId="0" fontId="48" fillId="42" borderId="62" xfId="0" applyFont="1" applyFill="1" applyBorder="1" applyAlignment="1" applyProtection="1">
      <alignment horizontal="center" vertical="center"/>
    </xf>
    <xf numFmtId="0" fontId="48" fillId="42" borderId="59" xfId="0" applyFont="1" applyFill="1" applyBorder="1" applyAlignment="1" applyProtection="1">
      <alignment horizontal="center" vertical="center"/>
    </xf>
    <xf numFmtId="0" fontId="48" fillId="42" borderId="80" xfId="0" applyFont="1" applyFill="1" applyBorder="1" applyAlignment="1" applyProtection="1">
      <alignment horizontal="center" vertical="center"/>
    </xf>
    <xf numFmtId="0" fontId="38" fillId="0" borderId="95" xfId="0" applyFont="1" applyFill="1" applyBorder="1" applyAlignment="1">
      <alignment horizontal="left" vertical="center" wrapText="1"/>
    </xf>
    <xf numFmtId="0" fontId="36" fillId="50" borderId="94" xfId="0" applyFont="1" applyFill="1" applyBorder="1" applyAlignment="1">
      <alignment horizontal="center" vertical="center" wrapText="1"/>
    </xf>
    <xf numFmtId="0" fontId="36" fillId="50" borderId="45" xfId="0" applyFont="1" applyFill="1" applyBorder="1" applyAlignment="1">
      <alignment horizontal="center" vertical="center" wrapText="1"/>
    </xf>
  </cellXfs>
  <cellStyles count="6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 2" xfId="47"/>
    <cellStyle name="Moeda 3" xfId="31"/>
    <cellStyle name="Moeda 4" xfId="59"/>
    <cellStyle name="Moeda_ITEM 1 - COLETA" xfId="46"/>
    <cellStyle name="Neutra" xfId="32" builtinId="28" customBuiltin="1"/>
    <cellStyle name="Normal" xfId="0" builtinId="0"/>
    <cellStyle name="Normal 2" xfId="33"/>
    <cellStyle name="Normal 3" xfId="48"/>
    <cellStyle name="Normal 4" xfId="53"/>
    <cellStyle name="Normal 4 2" xfId="56"/>
    <cellStyle name="Normal 4 3" xfId="60"/>
    <cellStyle name="Normal 4 4" xfId="63"/>
    <cellStyle name="Normal 5" xfId="50"/>
    <cellStyle name="Normal 6" xfId="54"/>
    <cellStyle name="Normal 7" xfId="58"/>
    <cellStyle name="Normal 8" xfId="62"/>
    <cellStyle name="Nota" xfId="34" builtinId="10" customBuiltin="1"/>
    <cellStyle name="Porcentagem" xfId="52" builtinId="5"/>
    <cellStyle name="Porcentagem 2" xfId="35"/>
    <cellStyle name="Saída" xfId="36" builtinId="21" customBuiltin="1"/>
    <cellStyle name="TableStyleLight1" xfId="55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44"/>
    <cellStyle name="Total" xfId="45" builtinId="25" customBuiltin="1"/>
    <cellStyle name="Vírgula 2" xfId="49"/>
    <cellStyle name="Vírgula 2 2" xfId="61"/>
    <cellStyle name="Vírgula 3" xfId="51"/>
    <cellStyle name="Vírgula 3 2" xfId="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ercial\PROJETOS%20ORIGINAIS%202011\165%20-%20DROGASIL\CFTV%20CPD-SAC\CFTV%20CPD-SAC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CO/Planilhas/Planilhas/086_22%20Vigil&#226;ncia%20Desarmada%20Rede%20Armazenadora/Instru&#231;&#227;o/086_22%20Planilha%20CEAGESP%20Vigil&#226;ncia%20Desarmada%20Armaz&#233;ns%20-%20Lote%205%20-%20IN%2005%20-%20PARTE%20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MODELO%20Vigil&#226;ncia%20Desarmada%20Armaz&#233;ns%20-%20Lote%205%20-%20IN%2005%20-%20PARTE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 e material"/>
      <sheetName val="Infra"/>
      <sheetName val="EQUIPAMENTOS - ALARME"/>
      <sheetName val="MÃO DE OBRA "/>
      <sheetName val="Soma Total"/>
      <sheetName val="COC LOCAÇÃO"/>
      <sheetName val="Petição1"/>
      <sheetName val="SAÍDA DE MATERIA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314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ções"/>
      <sheetName val="Insumos, Uniformes, EPI's - P I"/>
      <sheetName val="Vigia NOT desarm - ARADA"/>
      <sheetName val="Vigia DIU desarm - ARADA"/>
      <sheetName val="Vigia NOT desarm - ARAGU"/>
      <sheetName val="Vigia DIU desarm - ARAGU"/>
      <sheetName val="Vigia NOT desarm - ASASS"/>
      <sheetName val="Vigia DIU desarm - ASASS"/>
      <sheetName val="Vigia NOT desarm - ASAVA"/>
      <sheetName val="Vigia DIU desarm - ASAVA"/>
      <sheetName val="Vigia NOT desarm - ARBAF"/>
      <sheetName val="Vigia DIU desarm - ARBAF"/>
      <sheetName val="Vigia NOT desarm - ASBAR"/>
      <sheetName val="Vigia DIU desarm - ASBAR"/>
      <sheetName val="Vigia NOT desarm - ARFRA"/>
      <sheetName val="Vigia DIU desarm - ARFRA"/>
      <sheetName val="Vigia NOT desarm - ASIPE"/>
      <sheetName val="Vigia DIU desarm - ASIPE"/>
      <sheetName val="Vigia NOT desarm - ARITI"/>
      <sheetName val="Vigia DIU desarm - ARITI"/>
      <sheetName val="Resumo Geral - PARTE I"/>
      <sheetName val="Estimativa DEPAR - PARTE I"/>
      <sheetName val="Estimativa SEAPL X DEPAR PI"/>
      <sheetName val="Orçamento D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2">
          <cell r="A32" t="str">
            <v>SUB-TOTAL PARTE I</v>
          </cell>
          <cell r="B32"/>
          <cell r="C32"/>
          <cell r="D32"/>
        </row>
      </sheetData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ções"/>
      <sheetName val="Insumos, Uniformes, EPI's - P I"/>
      <sheetName val="Vigia NOT desarm - ARADA"/>
      <sheetName val="Vigia DIU desarm - ARADA"/>
      <sheetName val="Vigia NOT desarm - ARAGU"/>
      <sheetName val="Vigia DIU desarm - ARAGU"/>
      <sheetName val="Vigia NOT desarm - ASASS"/>
      <sheetName val="Vigia DIU desarm - ASASS"/>
      <sheetName val="Vigia NOT desarm - ASAVA"/>
      <sheetName val="Vigia DIU desarm - ASAVA"/>
      <sheetName val="Vigia NOT desarm - ARBAF"/>
      <sheetName val="Vigia DIU desarm - ARBAF"/>
      <sheetName val="Vigia NOT desarm - ASBAR"/>
      <sheetName val="Vigia DIU desarm - ASBAR"/>
      <sheetName val="Vigia NOT desarm - ARFRA"/>
      <sheetName val="Vigia DIU desarm - ARFRA"/>
      <sheetName val="Vigia NOT desarm - ASIPE"/>
      <sheetName val="Vigia DIU desarm - ASIPE"/>
      <sheetName val="Vigia NOT desarm - ARITI"/>
      <sheetName val="Vigia DIU desarm - ARITI"/>
      <sheetName val="Resumo Geral - PARTE 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2">
          <cell r="E32">
            <v>18</v>
          </cell>
          <cell r="F32">
            <v>36</v>
          </cell>
          <cell r="H32">
            <v>0</v>
          </cell>
          <cell r="I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6" zoomScaleNormal="100" zoomScaleSheetLayoutView="100" workbookViewId="0">
      <selection activeCell="B20" sqref="B20"/>
    </sheetView>
  </sheetViews>
  <sheetFormatPr defaultColWidth="9.140625" defaultRowHeight="12.75" x14ac:dyDescent="0.2"/>
  <cols>
    <col min="1" max="1" width="33.42578125" style="116" customWidth="1"/>
    <col min="2" max="2" width="90.28515625" style="117" customWidth="1"/>
    <col min="3" max="9" width="9.140625" style="117"/>
    <col min="10" max="10" width="15.85546875" style="117" customWidth="1"/>
    <col min="11" max="16384" width="9.140625" style="117"/>
  </cols>
  <sheetData>
    <row r="1" spans="1:2" ht="12.75" customHeight="1" x14ac:dyDescent="0.2">
      <c r="A1" s="211" t="s">
        <v>210</v>
      </c>
      <c r="B1" s="212"/>
    </row>
    <row r="2" spans="1:2" ht="13.5" customHeight="1" thickBot="1" x14ac:dyDescent="0.25">
      <c r="A2" s="213"/>
      <c r="B2" s="214"/>
    </row>
    <row r="3" spans="1:2" ht="95.25" x14ac:dyDescent="0.2">
      <c r="A3" s="215" t="s">
        <v>211</v>
      </c>
      <c r="B3" s="118" t="s">
        <v>267</v>
      </c>
    </row>
    <row r="4" spans="1:2" ht="25.5" x14ac:dyDescent="0.2">
      <c r="A4" s="216"/>
      <c r="B4" s="118" t="s">
        <v>212</v>
      </c>
    </row>
    <row r="5" spans="1:2" ht="38.25" x14ac:dyDescent="0.2">
      <c r="A5" s="216"/>
      <c r="B5" s="119" t="s">
        <v>213</v>
      </c>
    </row>
    <row r="6" spans="1:2" ht="34.5" customHeight="1" x14ac:dyDescent="0.2">
      <c r="A6" s="216"/>
      <c r="B6" s="119" t="s">
        <v>214</v>
      </c>
    </row>
    <row r="7" spans="1:2" ht="30.75" customHeight="1" x14ac:dyDescent="0.2">
      <c r="A7" s="217" t="s">
        <v>215</v>
      </c>
      <c r="B7" s="219" t="s">
        <v>268</v>
      </c>
    </row>
    <row r="8" spans="1:2" ht="30.75" customHeight="1" x14ac:dyDescent="0.2">
      <c r="A8" s="218"/>
      <c r="B8" s="220"/>
    </row>
    <row r="9" spans="1:2" ht="60" customHeight="1" x14ac:dyDescent="0.2">
      <c r="A9" s="207" t="s">
        <v>216</v>
      </c>
      <c r="B9" s="208" t="s">
        <v>269</v>
      </c>
    </row>
    <row r="10" spans="1:2" ht="114.75" x14ac:dyDescent="0.2">
      <c r="A10" s="217" t="s">
        <v>261</v>
      </c>
      <c r="B10" s="208" t="s">
        <v>272</v>
      </c>
    </row>
    <row r="11" spans="1:2" ht="39" customHeight="1" x14ac:dyDescent="0.2">
      <c r="A11" s="215"/>
      <c r="B11" s="409" t="s">
        <v>273</v>
      </c>
    </row>
    <row r="12" spans="1:2" ht="12.75" customHeight="1" x14ac:dyDescent="0.2">
      <c r="A12" s="217" t="s">
        <v>2</v>
      </c>
      <c r="B12" s="221" t="s">
        <v>225</v>
      </c>
    </row>
    <row r="13" spans="1:2" ht="66.75" customHeight="1" x14ac:dyDescent="0.2">
      <c r="A13" s="218"/>
      <c r="B13" s="222"/>
    </row>
    <row r="14" spans="1:2" ht="41.25" customHeight="1" x14ac:dyDescent="0.2">
      <c r="A14" s="410" t="s">
        <v>217</v>
      </c>
      <c r="B14" s="209" t="s">
        <v>270</v>
      </c>
    </row>
    <row r="15" spans="1:2" ht="47.25" customHeight="1" x14ac:dyDescent="0.2">
      <c r="A15" s="411"/>
      <c r="B15" s="209" t="s">
        <v>271</v>
      </c>
    </row>
    <row r="16" spans="1:2" ht="78.75" customHeight="1" x14ac:dyDescent="0.2">
      <c r="A16" s="206" t="s">
        <v>172</v>
      </c>
      <c r="B16" s="120" t="s">
        <v>218</v>
      </c>
    </row>
    <row r="17" spans="1:10" ht="52.5" customHeight="1" x14ac:dyDescent="0.2">
      <c r="A17" s="207" t="s">
        <v>219</v>
      </c>
      <c r="B17" s="202" t="s">
        <v>169</v>
      </c>
      <c r="C17" s="114"/>
      <c r="D17" s="114"/>
      <c r="E17" s="114"/>
      <c r="F17" s="114"/>
      <c r="G17" s="114"/>
      <c r="H17" s="114"/>
      <c r="I17" s="121"/>
      <c r="J17" s="121"/>
    </row>
    <row r="18" spans="1:10" ht="15" customHeight="1" x14ac:dyDescent="0.2">
      <c r="A18" s="207" t="s">
        <v>170</v>
      </c>
      <c r="B18" s="203" t="s">
        <v>262</v>
      </c>
    </row>
    <row r="19" spans="1:10" ht="98.25" customHeight="1" x14ac:dyDescent="0.2">
      <c r="A19" s="207" t="s">
        <v>173</v>
      </c>
      <c r="B19" s="202" t="s">
        <v>171</v>
      </c>
    </row>
    <row r="20" spans="1:10" ht="105" customHeight="1" x14ac:dyDescent="0.2">
      <c r="A20" s="210" t="s">
        <v>174</v>
      </c>
      <c r="B20" s="204" t="s">
        <v>220</v>
      </c>
    </row>
    <row r="21" spans="1:10" ht="129.75" customHeight="1" thickBot="1" x14ac:dyDescent="0.25">
      <c r="A21" s="115" t="s">
        <v>221</v>
      </c>
      <c r="B21" s="122" t="s">
        <v>222</v>
      </c>
    </row>
    <row r="22" spans="1:10" ht="12.75" customHeight="1" x14ac:dyDescent="0.2">
      <c r="A22" s="223" t="s">
        <v>223</v>
      </c>
      <c r="B22" s="224"/>
    </row>
    <row r="23" spans="1:10" ht="12.75" customHeight="1" x14ac:dyDescent="0.2">
      <c r="A23" s="225" t="s">
        <v>224</v>
      </c>
      <c r="B23" s="226"/>
    </row>
    <row r="24" spans="1:10" ht="12.75" customHeight="1" x14ac:dyDescent="0.2">
      <c r="A24" s="225"/>
      <c r="B24" s="226"/>
    </row>
    <row r="25" spans="1:10" ht="12.75" customHeight="1" x14ac:dyDescent="0.2">
      <c r="A25" s="225"/>
      <c r="B25" s="226"/>
    </row>
    <row r="26" spans="1:10" ht="12.75" customHeight="1" x14ac:dyDescent="0.2">
      <c r="A26" s="225"/>
      <c r="B26" s="226"/>
    </row>
    <row r="27" spans="1:10" ht="12.75" customHeight="1" x14ac:dyDescent="0.2">
      <c r="A27" s="225"/>
      <c r="B27" s="226"/>
    </row>
    <row r="28" spans="1:10" ht="12.75" customHeight="1" x14ac:dyDescent="0.2">
      <c r="A28" s="225"/>
      <c r="B28" s="226"/>
    </row>
    <row r="29" spans="1:10" ht="12.75" customHeight="1" x14ac:dyDescent="0.2">
      <c r="A29" s="225"/>
      <c r="B29" s="226"/>
    </row>
    <row r="30" spans="1:10" ht="12.75" customHeight="1" x14ac:dyDescent="0.2">
      <c r="A30" s="225"/>
      <c r="B30" s="226"/>
    </row>
    <row r="31" spans="1:10" ht="12.75" customHeight="1" x14ac:dyDescent="0.2">
      <c r="A31" s="225"/>
      <c r="B31" s="226"/>
    </row>
    <row r="32" spans="1:10" ht="12.75" customHeight="1" x14ac:dyDescent="0.2">
      <c r="A32" s="225"/>
      <c r="B32" s="226"/>
    </row>
    <row r="33" spans="1:2" ht="13.5" customHeight="1" x14ac:dyDescent="0.2">
      <c r="A33" s="225"/>
      <c r="B33" s="226"/>
    </row>
    <row r="34" spans="1:2" ht="13.5" thickBot="1" x14ac:dyDescent="0.25">
      <c r="A34" s="227"/>
      <c r="B34" s="228"/>
    </row>
  </sheetData>
  <mergeCells count="10">
    <mergeCell ref="A10:A11"/>
    <mergeCell ref="A12:A13"/>
    <mergeCell ref="B12:B13"/>
    <mergeCell ref="A14:A15"/>
    <mergeCell ref="A22:B22"/>
    <mergeCell ref="A23:B34"/>
    <mergeCell ref="A1:B2"/>
    <mergeCell ref="A3:A6"/>
    <mergeCell ref="A7:A8"/>
    <mergeCell ref="B7:B8"/>
  </mergeCells>
  <printOptions horizontalCentered="1" verticalCentered="1"/>
  <pageMargins left="0.51181102362204722" right="0.51181102362204722" top="1.3779527559055118" bottom="0.78740157480314965" header="1.1023622047244095" footer="0.51181102362204722"/>
  <pageSetup paperSize="9" scale="51" orientation="portrait" r:id="rId1"/>
  <headerFooter>
    <oddHeader>&amp;RPlanilha MODELO</oddHeader>
    <oddFooter>&amp;C&amp;A - Pg.&amp;P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250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6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8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7" t="s">
        <v>202</v>
      </c>
      <c r="C105" s="107"/>
      <c r="D105" s="107"/>
      <c r="E105" s="23">
        <f>'Insumos, Uniformes, EPI''s- P II'!K30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8" t="s">
        <v>203</v>
      </c>
      <c r="C106" s="88"/>
      <c r="D106" s="88"/>
      <c r="E106" s="89">
        <f>'Insumos, Uniformes, EPI''s- P II'!K41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8" t="s">
        <v>204</v>
      </c>
      <c r="C107" s="88"/>
      <c r="D107" s="88"/>
      <c r="E107" s="89">
        <f>'Insumos, Uniformes, EPI''s- P II'!K21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8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22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251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6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8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7" t="s">
        <v>202</v>
      </c>
      <c r="C105" s="107"/>
      <c r="D105" s="107"/>
      <c r="E105" s="23">
        <f>'Insumos, Uniformes, EPI''s- P II'!M30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8" t="s">
        <v>203</v>
      </c>
      <c r="C106" s="88"/>
      <c r="D106" s="88"/>
      <c r="E106" s="89">
        <f>'Insumos, Uniformes, EPI''s- P II'!M41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8" t="s">
        <v>204</v>
      </c>
      <c r="C107" s="88"/>
      <c r="D107" s="88"/>
      <c r="E107" s="89">
        <f>'Insumos, Uniformes, EPI''s- P II'!M21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8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251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6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8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7" t="s">
        <v>202</v>
      </c>
      <c r="C105" s="107"/>
      <c r="D105" s="107"/>
      <c r="E105" s="23">
        <f>'Insumos, Uniformes, EPI''s- P II'!M30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8" t="s">
        <v>203</v>
      </c>
      <c r="C106" s="88"/>
      <c r="D106" s="88"/>
      <c r="E106" s="89">
        <f>'Insumos, Uniformes, EPI''s- P II'!M41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8" t="s">
        <v>204</v>
      </c>
      <c r="C107" s="88"/>
      <c r="D107" s="88"/>
      <c r="E107" s="89">
        <f>'Insumos, Uniformes, EPI''s- P II'!M21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8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94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252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6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8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7" t="s">
        <v>202</v>
      </c>
      <c r="C105" s="107"/>
      <c r="D105" s="107"/>
      <c r="E105" s="23">
        <f>'Insumos, Uniformes, EPI''s- P II'!O30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8" t="s">
        <v>203</v>
      </c>
      <c r="C106" s="88"/>
      <c r="D106" s="88"/>
      <c r="E106" s="89">
        <f>'Insumos, Uniformes, EPI''s- P II'!O41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8" t="s">
        <v>204</v>
      </c>
      <c r="C107" s="88"/>
      <c r="D107" s="88"/>
      <c r="E107" s="89">
        <f>'Insumos, Uniformes, EPI''s- P II'!O21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8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252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6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8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7" t="s">
        <v>202</v>
      </c>
      <c r="C105" s="107"/>
      <c r="D105" s="107"/>
      <c r="E105" s="23">
        <f>'Insumos, Uniformes, EPI''s- P II'!O30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8" t="s">
        <v>203</v>
      </c>
      <c r="C106" s="88"/>
      <c r="D106" s="88"/>
      <c r="E106" s="89">
        <f>'Insumos, Uniformes, EPI''s- P II'!O41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8" t="s">
        <v>204</v>
      </c>
      <c r="C107" s="88"/>
      <c r="D107" s="88"/>
      <c r="E107" s="89">
        <f>'Insumos, Uniformes, EPI''s- P II'!O21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8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82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253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51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49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50" t="s">
        <v>202</v>
      </c>
      <c r="C105" s="107"/>
      <c r="D105" s="107"/>
      <c r="E105" s="23">
        <f>'Insumos, Uniformes, EPI''s- P II'!Q30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49" t="s">
        <v>203</v>
      </c>
      <c r="C106" s="88"/>
      <c r="D106" s="88"/>
      <c r="E106" s="89">
        <f>'Insumos, Uniformes, EPI''s- P II'!Q41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49" t="s">
        <v>204</v>
      </c>
      <c r="C107" s="88"/>
      <c r="D107" s="88"/>
      <c r="E107" s="89">
        <f>'Insumos, Uniformes, EPI''s- P II'!Q21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49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49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49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49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253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51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49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50" t="s">
        <v>202</v>
      </c>
      <c r="C105" s="107"/>
      <c r="D105" s="107"/>
      <c r="E105" s="23">
        <f>'Insumos, Uniformes, EPI''s- P II'!Q30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49" t="s">
        <v>203</v>
      </c>
      <c r="C106" s="88"/>
      <c r="D106" s="88"/>
      <c r="E106" s="89">
        <f>'Insumos, Uniformes, EPI''s- P II'!Q41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49" t="s">
        <v>204</v>
      </c>
      <c r="C107" s="88"/>
      <c r="D107" s="88"/>
      <c r="E107" s="89">
        <f>'Insumos, Uniformes, EPI''s- P II'!Q21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49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49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49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49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91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254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51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49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50" t="s">
        <v>202</v>
      </c>
      <c r="C105" s="107"/>
      <c r="D105" s="107"/>
      <c r="E105" s="23">
        <f>'Insumos, Uniformes, EPI''s- P II'!S30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49" t="s">
        <v>203</v>
      </c>
      <c r="C106" s="88"/>
      <c r="D106" s="88"/>
      <c r="E106" s="89">
        <f>'Insumos, Uniformes, EPI''s- P II'!S41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49" t="s">
        <v>204</v>
      </c>
      <c r="C107" s="88"/>
      <c r="D107" s="88"/>
      <c r="E107" s="89">
        <f>'Insumos, Uniformes, EPI''s- P II'!S21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49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49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49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49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37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254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51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49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50" t="s">
        <v>202</v>
      </c>
      <c r="C105" s="107"/>
      <c r="D105" s="107"/>
      <c r="E105" s="23">
        <f>'Insumos, Uniformes, EPI''s- P II'!S30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49" t="s">
        <v>203</v>
      </c>
      <c r="C106" s="88"/>
      <c r="D106" s="88"/>
      <c r="E106" s="89">
        <f>'Insumos, Uniformes, EPI''s- P II'!S41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49" t="s">
        <v>204</v>
      </c>
      <c r="C107" s="88"/>
      <c r="D107" s="88"/>
      <c r="E107" s="89">
        <f>'Insumos, Uniformes, EPI''s- P II'!S21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49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49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49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49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7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255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51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49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174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50" t="s">
        <v>202</v>
      </c>
      <c r="C105" s="107"/>
      <c r="D105" s="107"/>
      <c r="E105" s="23">
        <f>'Insumos, Uniformes, EPI''s- P II'!U30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49" t="s">
        <v>203</v>
      </c>
      <c r="C106" s="88"/>
      <c r="D106" s="88"/>
      <c r="E106" s="89">
        <f>'Insumos, Uniformes, EPI''s- P II'!U41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49" t="s">
        <v>204</v>
      </c>
      <c r="C107" s="88"/>
      <c r="D107" s="88"/>
      <c r="E107" s="89">
        <f>'Insumos, Uniformes, EPI''s- P II'!U21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49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49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49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49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U46"/>
  <sheetViews>
    <sheetView view="pageBreakPreview" topLeftCell="B7" zoomScale="120" zoomScaleNormal="100" zoomScaleSheetLayoutView="120" workbookViewId="0">
      <selection activeCell="A41" sqref="A41:C41"/>
    </sheetView>
  </sheetViews>
  <sheetFormatPr defaultRowHeight="12.75" x14ac:dyDescent="0.2"/>
  <cols>
    <col min="1" max="1" width="40" style="101" customWidth="1"/>
    <col min="2" max="2" width="11" style="101" customWidth="1"/>
    <col min="3" max="3" width="13.85546875" style="101" bestFit="1" customWidth="1"/>
    <col min="4" max="4" width="8.5703125" style="101" bestFit="1" customWidth="1"/>
    <col min="5" max="5" width="12.7109375" style="101" bestFit="1" customWidth="1"/>
    <col min="6" max="6" width="8.5703125" style="101" bestFit="1" customWidth="1"/>
    <col min="7" max="7" width="12.7109375" style="101" bestFit="1" customWidth="1"/>
    <col min="8" max="8" width="8.5703125" style="101" bestFit="1" customWidth="1"/>
    <col min="9" max="9" width="12.7109375" style="101" bestFit="1" customWidth="1"/>
    <col min="10" max="10" width="8.5703125" style="101" bestFit="1" customWidth="1"/>
    <col min="11" max="11" width="12.7109375" style="101" bestFit="1" customWidth="1"/>
    <col min="12" max="12" width="8.5703125" style="101" bestFit="1" customWidth="1"/>
    <col min="13" max="13" width="12.7109375" style="101" bestFit="1" customWidth="1"/>
    <col min="14" max="14" width="8.5703125" style="101" bestFit="1" customWidth="1"/>
    <col min="15" max="15" width="12.7109375" style="101" bestFit="1" customWidth="1"/>
    <col min="16" max="16" width="8.5703125" style="101" bestFit="1" customWidth="1"/>
    <col min="17" max="17" width="12.7109375" style="101" bestFit="1" customWidth="1"/>
    <col min="18" max="18" width="8.5703125" style="101" bestFit="1" customWidth="1"/>
    <col min="19" max="19" width="12.7109375" style="101" bestFit="1" customWidth="1"/>
    <col min="20" max="20" width="8.5703125" style="101" bestFit="1" customWidth="1"/>
    <col min="21" max="21" width="12.7109375" style="101" bestFit="1" customWidth="1"/>
    <col min="22" max="232" width="9.140625" style="101"/>
    <col min="233" max="233" width="13.5703125" style="101" customWidth="1"/>
    <col min="234" max="234" width="12.85546875" style="101" customWidth="1"/>
    <col min="235" max="235" width="15" style="101" customWidth="1"/>
    <col min="236" max="237" width="13.42578125" style="101" customWidth="1"/>
    <col min="238" max="488" width="9.140625" style="101"/>
    <col min="489" max="489" width="13.5703125" style="101" customWidth="1"/>
    <col min="490" max="490" width="12.85546875" style="101" customWidth="1"/>
    <col min="491" max="491" width="15" style="101" customWidth="1"/>
    <col min="492" max="493" width="13.42578125" style="101" customWidth="1"/>
    <col min="494" max="744" width="9.140625" style="101"/>
    <col min="745" max="745" width="13.5703125" style="101" customWidth="1"/>
    <col min="746" max="746" width="12.85546875" style="101" customWidth="1"/>
    <col min="747" max="747" width="15" style="101" customWidth="1"/>
    <col min="748" max="749" width="13.42578125" style="101" customWidth="1"/>
    <col min="750" max="1000" width="9.140625" style="101"/>
    <col min="1001" max="1001" width="13.5703125" style="101" customWidth="1"/>
    <col min="1002" max="1002" width="12.85546875" style="101" customWidth="1"/>
    <col min="1003" max="1003" width="15" style="101" customWidth="1"/>
    <col min="1004" max="1005" width="13.42578125" style="101" customWidth="1"/>
    <col min="1006" max="1256" width="9.140625" style="101"/>
    <col min="1257" max="1257" width="13.5703125" style="101" customWidth="1"/>
    <col min="1258" max="1258" width="12.85546875" style="101" customWidth="1"/>
    <col min="1259" max="1259" width="15" style="101" customWidth="1"/>
    <col min="1260" max="1261" width="13.42578125" style="101" customWidth="1"/>
    <col min="1262" max="1512" width="9.140625" style="101"/>
    <col min="1513" max="1513" width="13.5703125" style="101" customWidth="1"/>
    <col min="1514" max="1514" width="12.85546875" style="101" customWidth="1"/>
    <col min="1515" max="1515" width="15" style="101" customWidth="1"/>
    <col min="1516" max="1517" width="13.42578125" style="101" customWidth="1"/>
    <col min="1518" max="1768" width="9.140625" style="101"/>
    <col min="1769" max="1769" width="13.5703125" style="101" customWidth="1"/>
    <col min="1770" max="1770" width="12.85546875" style="101" customWidth="1"/>
    <col min="1771" max="1771" width="15" style="101" customWidth="1"/>
    <col min="1772" max="1773" width="13.42578125" style="101" customWidth="1"/>
    <col min="1774" max="2024" width="9.140625" style="101"/>
    <col min="2025" max="2025" width="13.5703125" style="101" customWidth="1"/>
    <col min="2026" max="2026" width="12.85546875" style="101" customWidth="1"/>
    <col min="2027" max="2027" width="15" style="101" customWidth="1"/>
    <col min="2028" max="2029" width="13.42578125" style="101" customWidth="1"/>
    <col min="2030" max="2280" width="9.140625" style="101"/>
    <col min="2281" max="2281" width="13.5703125" style="101" customWidth="1"/>
    <col min="2282" max="2282" width="12.85546875" style="101" customWidth="1"/>
    <col min="2283" max="2283" width="15" style="101" customWidth="1"/>
    <col min="2284" max="2285" width="13.42578125" style="101" customWidth="1"/>
    <col min="2286" max="2536" width="9.140625" style="101"/>
    <col min="2537" max="2537" width="13.5703125" style="101" customWidth="1"/>
    <col min="2538" max="2538" width="12.85546875" style="101" customWidth="1"/>
    <col min="2539" max="2539" width="15" style="101" customWidth="1"/>
    <col min="2540" max="2541" width="13.42578125" style="101" customWidth="1"/>
    <col min="2542" max="2792" width="9.140625" style="101"/>
    <col min="2793" max="2793" width="13.5703125" style="101" customWidth="1"/>
    <col min="2794" max="2794" width="12.85546875" style="101" customWidth="1"/>
    <col min="2795" max="2795" width="15" style="101" customWidth="1"/>
    <col min="2796" max="2797" width="13.42578125" style="101" customWidth="1"/>
    <col min="2798" max="3048" width="9.140625" style="101"/>
    <col min="3049" max="3049" width="13.5703125" style="101" customWidth="1"/>
    <col min="3050" max="3050" width="12.85546875" style="101" customWidth="1"/>
    <col min="3051" max="3051" width="15" style="101" customWidth="1"/>
    <col min="3052" max="3053" width="13.42578125" style="101" customWidth="1"/>
    <col min="3054" max="3304" width="9.140625" style="101"/>
    <col min="3305" max="3305" width="13.5703125" style="101" customWidth="1"/>
    <col min="3306" max="3306" width="12.85546875" style="101" customWidth="1"/>
    <col min="3307" max="3307" width="15" style="101" customWidth="1"/>
    <col min="3308" max="3309" width="13.42578125" style="101" customWidth="1"/>
    <col min="3310" max="3560" width="9.140625" style="101"/>
    <col min="3561" max="3561" width="13.5703125" style="101" customWidth="1"/>
    <col min="3562" max="3562" width="12.85546875" style="101" customWidth="1"/>
    <col min="3563" max="3563" width="15" style="101" customWidth="1"/>
    <col min="3564" max="3565" width="13.42578125" style="101" customWidth="1"/>
    <col min="3566" max="3816" width="9.140625" style="101"/>
    <col min="3817" max="3817" width="13.5703125" style="101" customWidth="1"/>
    <col min="3818" max="3818" width="12.85546875" style="101" customWidth="1"/>
    <col min="3819" max="3819" width="15" style="101" customWidth="1"/>
    <col min="3820" max="3821" width="13.42578125" style="101" customWidth="1"/>
    <col min="3822" max="4072" width="9.140625" style="101"/>
    <col min="4073" max="4073" width="13.5703125" style="101" customWidth="1"/>
    <col min="4074" max="4074" width="12.85546875" style="101" customWidth="1"/>
    <col min="4075" max="4075" width="15" style="101" customWidth="1"/>
    <col min="4076" max="4077" width="13.42578125" style="101" customWidth="1"/>
    <col min="4078" max="4328" width="9.140625" style="101"/>
    <col min="4329" max="4329" width="13.5703125" style="101" customWidth="1"/>
    <col min="4330" max="4330" width="12.85546875" style="101" customWidth="1"/>
    <col min="4331" max="4331" width="15" style="101" customWidth="1"/>
    <col min="4332" max="4333" width="13.42578125" style="101" customWidth="1"/>
    <col min="4334" max="4584" width="9.140625" style="101"/>
    <col min="4585" max="4585" width="13.5703125" style="101" customWidth="1"/>
    <col min="4586" max="4586" width="12.85546875" style="101" customWidth="1"/>
    <col min="4587" max="4587" width="15" style="101" customWidth="1"/>
    <col min="4588" max="4589" width="13.42578125" style="101" customWidth="1"/>
    <col min="4590" max="4840" width="9.140625" style="101"/>
    <col min="4841" max="4841" width="13.5703125" style="101" customWidth="1"/>
    <col min="4842" max="4842" width="12.85546875" style="101" customWidth="1"/>
    <col min="4843" max="4843" width="15" style="101" customWidth="1"/>
    <col min="4844" max="4845" width="13.42578125" style="101" customWidth="1"/>
    <col min="4846" max="5096" width="9.140625" style="101"/>
    <col min="5097" max="5097" width="13.5703125" style="101" customWidth="1"/>
    <col min="5098" max="5098" width="12.85546875" style="101" customWidth="1"/>
    <col min="5099" max="5099" width="15" style="101" customWidth="1"/>
    <col min="5100" max="5101" width="13.42578125" style="101" customWidth="1"/>
    <col min="5102" max="5352" width="9.140625" style="101"/>
    <col min="5353" max="5353" width="13.5703125" style="101" customWidth="1"/>
    <col min="5354" max="5354" width="12.85546875" style="101" customWidth="1"/>
    <col min="5355" max="5355" width="15" style="101" customWidth="1"/>
    <col min="5356" max="5357" width="13.42578125" style="101" customWidth="1"/>
    <col min="5358" max="5608" width="9.140625" style="101"/>
    <col min="5609" max="5609" width="13.5703125" style="101" customWidth="1"/>
    <col min="5610" max="5610" width="12.85546875" style="101" customWidth="1"/>
    <col min="5611" max="5611" width="15" style="101" customWidth="1"/>
    <col min="5612" max="5613" width="13.42578125" style="101" customWidth="1"/>
    <col min="5614" max="5864" width="9.140625" style="101"/>
    <col min="5865" max="5865" width="13.5703125" style="101" customWidth="1"/>
    <col min="5866" max="5866" width="12.85546875" style="101" customWidth="1"/>
    <col min="5867" max="5867" width="15" style="101" customWidth="1"/>
    <col min="5868" max="5869" width="13.42578125" style="101" customWidth="1"/>
    <col min="5870" max="6120" width="9.140625" style="101"/>
    <col min="6121" max="6121" width="13.5703125" style="101" customWidth="1"/>
    <col min="6122" max="6122" width="12.85546875" style="101" customWidth="1"/>
    <col min="6123" max="6123" width="15" style="101" customWidth="1"/>
    <col min="6124" max="6125" width="13.42578125" style="101" customWidth="1"/>
    <col min="6126" max="6376" width="9.140625" style="101"/>
    <col min="6377" max="6377" width="13.5703125" style="101" customWidth="1"/>
    <col min="6378" max="6378" width="12.85546875" style="101" customWidth="1"/>
    <col min="6379" max="6379" width="15" style="101" customWidth="1"/>
    <col min="6380" max="6381" width="13.42578125" style="101" customWidth="1"/>
    <col min="6382" max="6632" width="9.140625" style="101"/>
    <col min="6633" max="6633" width="13.5703125" style="101" customWidth="1"/>
    <col min="6634" max="6634" width="12.85546875" style="101" customWidth="1"/>
    <col min="6635" max="6635" width="15" style="101" customWidth="1"/>
    <col min="6636" max="6637" width="13.42578125" style="101" customWidth="1"/>
    <col min="6638" max="6888" width="9.140625" style="101"/>
    <col min="6889" max="6889" width="13.5703125" style="101" customWidth="1"/>
    <col min="6890" max="6890" width="12.85546875" style="101" customWidth="1"/>
    <col min="6891" max="6891" width="15" style="101" customWidth="1"/>
    <col min="6892" max="6893" width="13.42578125" style="101" customWidth="1"/>
    <col min="6894" max="7144" width="9.140625" style="101"/>
    <col min="7145" max="7145" width="13.5703125" style="101" customWidth="1"/>
    <col min="7146" max="7146" width="12.85546875" style="101" customWidth="1"/>
    <col min="7147" max="7147" width="15" style="101" customWidth="1"/>
    <col min="7148" max="7149" width="13.42578125" style="101" customWidth="1"/>
    <col min="7150" max="7400" width="9.140625" style="101"/>
    <col min="7401" max="7401" width="13.5703125" style="101" customWidth="1"/>
    <col min="7402" max="7402" width="12.85546875" style="101" customWidth="1"/>
    <col min="7403" max="7403" width="15" style="101" customWidth="1"/>
    <col min="7404" max="7405" width="13.42578125" style="101" customWidth="1"/>
    <col min="7406" max="7656" width="9.140625" style="101"/>
    <col min="7657" max="7657" width="13.5703125" style="101" customWidth="1"/>
    <col min="7658" max="7658" width="12.85546875" style="101" customWidth="1"/>
    <col min="7659" max="7659" width="15" style="101" customWidth="1"/>
    <col min="7660" max="7661" width="13.42578125" style="101" customWidth="1"/>
    <col min="7662" max="7912" width="9.140625" style="101"/>
    <col min="7913" max="7913" width="13.5703125" style="101" customWidth="1"/>
    <col min="7914" max="7914" width="12.85546875" style="101" customWidth="1"/>
    <col min="7915" max="7915" width="15" style="101" customWidth="1"/>
    <col min="7916" max="7917" width="13.42578125" style="101" customWidth="1"/>
    <col min="7918" max="8168" width="9.140625" style="101"/>
    <col min="8169" max="8169" width="13.5703125" style="101" customWidth="1"/>
    <col min="8170" max="8170" width="12.85546875" style="101" customWidth="1"/>
    <col min="8171" max="8171" width="15" style="101" customWidth="1"/>
    <col min="8172" max="8173" width="13.42578125" style="101" customWidth="1"/>
    <col min="8174" max="8424" width="9.140625" style="101"/>
    <col min="8425" max="8425" width="13.5703125" style="101" customWidth="1"/>
    <col min="8426" max="8426" width="12.85546875" style="101" customWidth="1"/>
    <col min="8427" max="8427" width="15" style="101" customWidth="1"/>
    <col min="8428" max="8429" width="13.42578125" style="101" customWidth="1"/>
    <col min="8430" max="8680" width="9.140625" style="101"/>
    <col min="8681" max="8681" width="13.5703125" style="101" customWidth="1"/>
    <col min="8682" max="8682" width="12.85546875" style="101" customWidth="1"/>
    <col min="8683" max="8683" width="15" style="101" customWidth="1"/>
    <col min="8684" max="8685" width="13.42578125" style="101" customWidth="1"/>
    <col min="8686" max="8936" width="9.140625" style="101"/>
    <col min="8937" max="8937" width="13.5703125" style="101" customWidth="1"/>
    <col min="8938" max="8938" width="12.85546875" style="101" customWidth="1"/>
    <col min="8939" max="8939" width="15" style="101" customWidth="1"/>
    <col min="8940" max="8941" width="13.42578125" style="101" customWidth="1"/>
    <col min="8942" max="9192" width="9.140625" style="101"/>
    <col min="9193" max="9193" width="13.5703125" style="101" customWidth="1"/>
    <col min="9194" max="9194" width="12.85546875" style="101" customWidth="1"/>
    <col min="9195" max="9195" width="15" style="101" customWidth="1"/>
    <col min="9196" max="9197" width="13.42578125" style="101" customWidth="1"/>
    <col min="9198" max="9448" width="9.140625" style="101"/>
    <col min="9449" max="9449" width="13.5703125" style="101" customWidth="1"/>
    <col min="9450" max="9450" width="12.85546875" style="101" customWidth="1"/>
    <col min="9451" max="9451" width="15" style="101" customWidth="1"/>
    <col min="9452" max="9453" width="13.42578125" style="101" customWidth="1"/>
    <col min="9454" max="9704" width="9.140625" style="101"/>
    <col min="9705" max="9705" width="13.5703125" style="101" customWidth="1"/>
    <col min="9706" max="9706" width="12.85546875" style="101" customWidth="1"/>
    <col min="9707" max="9707" width="15" style="101" customWidth="1"/>
    <col min="9708" max="9709" width="13.42578125" style="101" customWidth="1"/>
    <col min="9710" max="9960" width="9.140625" style="101"/>
    <col min="9961" max="9961" width="13.5703125" style="101" customWidth="1"/>
    <col min="9962" max="9962" width="12.85546875" style="101" customWidth="1"/>
    <col min="9963" max="9963" width="15" style="101" customWidth="1"/>
    <col min="9964" max="9965" width="13.42578125" style="101" customWidth="1"/>
    <col min="9966" max="10216" width="9.140625" style="101"/>
    <col min="10217" max="10217" width="13.5703125" style="101" customWidth="1"/>
    <col min="10218" max="10218" width="12.85546875" style="101" customWidth="1"/>
    <col min="10219" max="10219" width="15" style="101" customWidth="1"/>
    <col min="10220" max="10221" width="13.42578125" style="101" customWidth="1"/>
    <col min="10222" max="10472" width="9.140625" style="101"/>
    <col min="10473" max="10473" width="13.5703125" style="101" customWidth="1"/>
    <col min="10474" max="10474" width="12.85546875" style="101" customWidth="1"/>
    <col min="10475" max="10475" width="15" style="101" customWidth="1"/>
    <col min="10476" max="10477" width="13.42578125" style="101" customWidth="1"/>
    <col min="10478" max="10728" width="9.140625" style="101"/>
    <col min="10729" max="10729" width="13.5703125" style="101" customWidth="1"/>
    <col min="10730" max="10730" width="12.85546875" style="101" customWidth="1"/>
    <col min="10731" max="10731" width="15" style="101" customWidth="1"/>
    <col min="10732" max="10733" width="13.42578125" style="101" customWidth="1"/>
    <col min="10734" max="10984" width="9.140625" style="101"/>
    <col min="10985" max="10985" width="13.5703125" style="101" customWidth="1"/>
    <col min="10986" max="10986" width="12.85546875" style="101" customWidth="1"/>
    <col min="10987" max="10987" width="15" style="101" customWidth="1"/>
    <col min="10988" max="10989" width="13.42578125" style="101" customWidth="1"/>
    <col min="10990" max="11240" width="9.140625" style="101"/>
    <col min="11241" max="11241" width="13.5703125" style="101" customWidth="1"/>
    <col min="11242" max="11242" width="12.85546875" style="101" customWidth="1"/>
    <col min="11243" max="11243" width="15" style="101" customWidth="1"/>
    <col min="11244" max="11245" width="13.42578125" style="101" customWidth="1"/>
    <col min="11246" max="11496" width="9.140625" style="101"/>
    <col min="11497" max="11497" width="13.5703125" style="101" customWidth="1"/>
    <col min="11498" max="11498" width="12.85546875" style="101" customWidth="1"/>
    <col min="11499" max="11499" width="15" style="101" customWidth="1"/>
    <col min="11500" max="11501" width="13.42578125" style="101" customWidth="1"/>
    <col min="11502" max="11752" width="9.140625" style="101"/>
    <col min="11753" max="11753" width="13.5703125" style="101" customWidth="1"/>
    <col min="11754" max="11754" width="12.85546875" style="101" customWidth="1"/>
    <col min="11755" max="11755" width="15" style="101" customWidth="1"/>
    <col min="11756" max="11757" width="13.42578125" style="101" customWidth="1"/>
    <col min="11758" max="12008" width="9.140625" style="101"/>
    <col min="12009" max="12009" width="13.5703125" style="101" customWidth="1"/>
    <col min="12010" max="12010" width="12.85546875" style="101" customWidth="1"/>
    <col min="12011" max="12011" width="15" style="101" customWidth="1"/>
    <col min="12012" max="12013" width="13.42578125" style="101" customWidth="1"/>
    <col min="12014" max="12264" width="9.140625" style="101"/>
    <col min="12265" max="12265" width="13.5703125" style="101" customWidth="1"/>
    <col min="12266" max="12266" width="12.85546875" style="101" customWidth="1"/>
    <col min="12267" max="12267" width="15" style="101" customWidth="1"/>
    <col min="12268" max="12269" width="13.42578125" style="101" customWidth="1"/>
    <col min="12270" max="12520" width="9.140625" style="101"/>
    <col min="12521" max="12521" width="13.5703125" style="101" customWidth="1"/>
    <col min="12522" max="12522" width="12.85546875" style="101" customWidth="1"/>
    <col min="12523" max="12523" width="15" style="101" customWidth="1"/>
    <col min="12524" max="12525" width="13.42578125" style="101" customWidth="1"/>
    <col min="12526" max="12776" width="9.140625" style="101"/>
    <col min="12777" max="12777" width="13.5703125" style="101" customWidth="1"/>
    <col min="12778" max="12778" width="12.85546875" style="101" customWidth="1"/>
    <col min="12779" max="12779" width="15" style="101" customWidth="1"/>
    <col min="12780" max="12781" width="13.42578125" style="101" customWidth="1"/>
    <col min="12782" max="13032" width="9.140625" style="101"/>
    <col min="13033" max="13033" width="13.5703125" style="101" customWidth="1"/>
    <col min="13034" max="13034" width="12.85546875" style="101" customWidth="1"/>
    <col min="13035" max="13035" width="15" style="101" customWidth="1"/>
    <col min="13036" max="13037" width="13.42578125" style="101" customWidth="1"/>
    <col min="13038" max="13288" width="9.140625" style="101"/>
    <col min="13289" max="13289" width="13.5703125" style="101" customWidth="1"/>
    <col min="13290" max="13290" width="12.85546875" style="101" customWidth="1"/>
    <col min="13291" max="13291" width="15" style="101" customWidth="1"/>
    <col min="13292" max="13293" width="13.42578125" style="101" customWidth="1"/>
    <col min="13294" max="13544" width="9.140625" style="101"/>
    <col min="13545" max="13545" width="13.5703125" style="101" customWidth="1"/>
    <col min="13546" max="13546" width="12.85546875" style="101" customWidth="1"/>
    <col min="13547" max="13547" width="15" style="101" customWidth="1"/>
    <col min="13548" max="13549" width="13.42578125" style="101" customWidth="1"/>
    <col min="13550" max="13800" width="9.140625" style="101"/>
    <col min="13801" max="13801" width="13.5703125" style="101" customWidth="1"/>
    <col min="13802" max="13802" width="12.85546875" style="101" customWidth="1"/>
    <col min="13803" max="13803" width="15" style="101" customWidth="1"/>
    <col min="13804" max="13805" width="13.42578125" style="101" customWidth="1"/>
    <col min="13806" max="14056" width="9.140625" style="101"/>
    <col min="14057" max="14057" width="13.5703125" style="101" customWidth="1"/>
    <col min="14058" max="14058" width="12.85546875" style="101" customWidth="1"/>
    <col min="14059" max="14059" width="15" style="101" customWidth="1"/>
    <col min="14060" max="14061" width="13.42578125" style="101" customWidth="1"/>
    <col min="14062" max="14312" width="9.140625" style="101"/>
    <col min="14313" max="14313" width="13.5703125" style="101" customWidth="1"/>
    <col min="14314" max="14314" width="12.85546875" style="101" customWidth="1"/>
    <col min="14315" max="14315" width="15" style="101" customWidth="1"/>
    <col min="14316" max="14317" width="13.42578125" style="101" customWidth="1"/>
    <col min="14318" max="14568" width="9.140625" style="101"/>
    <col min="14569" max="14569" width="13.5703125" style="101" customWidth="1"/>
    <col min="14570" max="14570" width="12.85546875" style="101" customWidth="1"/>
    <col min="14571" max="14571" width="15" style="101" customWidth="1"/>
    <col min="14572" max="14573" width="13.42578125" style="101" customWidth="1"/>
    <col min="14574" max="14824" width="9.140625" style="101"/>
    <col min="14825" max="14825" width="13.5703125" style="101" customWidth="1"/>
    <col min="14826" max="14826" width="12.85546875" style="101" customWidth="1"/>
    <col min="14827" max="14827" width="15" style="101" customWidth="1"/>
    <col min="14828" max="14829" width="13.42578125" style="101" customWidth="1"/>
    <col min="14830" max="15080" width="9.140625" style="101"/>
    <col min="15081" max="15081" width="13.5703125" style="101" customWidth="1"/>
    <col min="15082" max="15082" width="12.85546875" style="101" customWidth="1"/>
    <col min="15083" max="15083" width="15" style="101" customWidth="1"/>
    <col min="15084" max="15085" width="13.42578125" style="101" customWidth="1"/>
    <col min="15086" max="15336" width="9.140625" style="101"/>
    <col min="15337" max="15337" width="13.5703125" style="101" customWidth="1"/>
    <col min="15338" max="15338" width="12.85546875" style="101" customWidth="1"/>
    <col min="15339" max="15339" width="15" style="101" customWidth="1"/>
    <col min="15340" max="15341" width="13.42578125" style="101" customWidth="1"/>
    <col min="15342" max="15592" width="9.140625" style="101"/>
    <col min="15593" max="15593" width="13.5703125" style="101" customWidth="1"/>
    <col min="15594" max="15594" width="12.85546875" style="101" customWidth="1"/>
    <col min="15595" max="15595" width="15" style="101" customWidth="1"/>
    <col min="15596" max="15597" width="13.42578125" style="101" customWidth="1"/>
    <col min="15598" max="15848" width="9.140625" style="101"/>
    <col min="15849" max="15849" width="13.5703125" style="101" customWidth="1"/>
    <col min="15850" max="15850" width="12.85546875" style="101" customWidth="1"/>
    <col min="15851" max="15851" width="15" style="101" customWidth="1"/>
    <col min="15852" max="15853" width="13.42578125" style="101" customWidth="1"/>
    <col min="15854" max="16104" width="9.140625" style="101"/>
    <col min="16105" max="16105" width="13.5703125" style="101" customWidth="1"/>
    <col min="16106" max="16106" width="12.85546875" style="101" customWidth="1"/>
    <col min="16107" max="16107" width="15" style="101" customWidth="1"/>
    <col min="16108" max="16109" width="13.42578125" style="101" customWidth="1"/>
    <col min="16110" max="16384" width="9.140625" style="101"/>
  </cols>
  <sheetData>
    <row r="1" spans="1:21" ht="33" customHeight="1" x14ac:dyDescent="0.2">
      <c r="A1" s="264" t="s">
        <v>260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102" customFormat="1" x14ac:dyDescent="0.2">
      <c r="A2" s="266" t="s">
        <v>175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1:21" s="102" customFormat="1" ht="26.25" customHeight="1" thickBot="1" x14ac:dyDescent="0.25">
      <c r="A3" s="268" t="s">
        <v>176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</row>
    <row r="4" spans="1:21" s="105" customFormat="1" ht="13.5" customHeight="1" x14ac:dyDescent="0.2">
      <c r="A4" s="261" t="s">
        <v>228</v>
      </c>
      <c r="B4" s="262" t="s">
        <v>138</v>
      </c>
      <c r="C4" s="263" t="s">
        <v>139</v>
      </c>
      <c r="D4" s="234" t="s">
        <v>238</v>
      </c>
      <c r="E4" s="235"/>
      <c r="F4" s="234" t="s">
        <v>239</v>
      </c>
      <c r="G4" s="235"/>
      <c r="H4" s="234" t="s">
        <v>240</v>
      </c>
      <c r="I4" s="235"/>
      <c r="J4" s="234" t="s">
        <v>241</v>
      </c>
      <c r="K4" s="235"/>
      <c r="L4" s="234" t="s">
        <v>242</v>
      </c>
      <c r="M4" s="235"/>
      <c r="N4" s="234" t="s">
        <v>243</v>
      </c>
      <c r="O4" s="235"/>
      <c r="P4" s="234" t="s">
        <v>244</v>
      </c>
      <c r="Q4" s="235"/>
      <c r="R4" s="234" t="s">
        <v>245</v>
      </c>
      <c r="S4" s="235"/>
      <c r="T4" s="234" t="s">
        <v>246</v>
      </c>
      <c r="U4" s="235"/>
    </row>
    <row r="5" spans="1:21" s="105" customFormat="1" ht="14.25" thickBot="1" x14ac:dyDescent="0.25">
      <c r="A5" s="230"/>
      <c r="B5" s="237"/>
      <c r="C5" s="239"/>
      <c r="D5" s="104" t="s">
        <v>140</v>
      </c>
      <c r="E5" s="141" t="s">
        <v>141</v>
      </c>
      <c r="F5" s="104" t="s">
        <v>140</v>
      </c>
      <c r="G5" s="141" t="s">
        <v>141</v>
      </c>
      <c r="H5" s="104" t="s">
        <v>140</v>
      </c>
      <c r="I5" s="141" t="s">
        <v>141</v>
      </c>
      <c r="J5" s="104" t="s">
        <v>140</v>
      </c>
      <c r="K5" s="141" t="s">
        <v>141</v>
      </c>
      <c r="L5" s="104" t="s">
        <v>140</v>
      </c>
      <c r="M5" s="141" t="s">
        <v>141</v>
      </c>
      <c r="N5" s="104" t="s">
        <v>140</v>
      </c>
      <c r="O5" s="141" t="s">
        <v>141</v>
      </c>
      <c r="P5" s="104" t="s">
        <v>140</v>
      </c>
      <c r="Q5" s="141" t="s">
        <v>141</v>
      </c>
      <c r="R5" s="104" t="s">
        <v>140</v>
      </c>
      <c r="S5" s="141" t="s">
        <v>141</v>
      </c>
      <c r="T5" s="104" t="s">
        <v>140</v>
      </c>
      <c r="U5" s="141" t="s">
        <v>141</v>
      </c>
    </row>
    <row r="6" spans="1:21" s="105" customFormat="1" ht="13.5" x14ac:dyDescent="0.2">
      <c r="A6" s="190" t="s">
        <v>189</v>
      </c>
      <c r="B6" s="191">
        <v>30</v>
      </c>
      <c r="C6" s="192">
        <v>0</v>
      </c>
      <c r="D6" s="152">
        <v>4</v>
      </c>
      <c r="E6" s="153">
        <f t="shared" ref="E6:E19" si="0">ROUND((C6*D6)/B6,2)</f>
        <v>0</v>
      </c>
      <c r="F6" s="152">
        <v>4</v>
      </c>
      <c r="G6" s="153">
        <f t="shared" ref="G6:G13" si="1">ROUND((E6*F6)/D6,2)</f>
        <v>0</v>
      </c>
      <c r="H6" s="152">
        <v>4</v>
      </c>
      <c r="I6" s="153">
        <f t="shared" ref="I6:I13" si="2">ROUND((G6*H6)/F6,2)</f>
        <v>0</v>
      </c>
      <c r="J6" s="152">
        <v>4</v>
      </c>
      <c r="K6" s="153">
        <f t="shared" ref="K6:K13" si="3">ROUND((I6*J6)/H6,2)</f>
        <v>0</v>
      </c>
      <c r="L6" s="152">
        <v>4</v>
      </c>
      <c r="M6" s="153">
        <f t="shared" ref="M6:M13" si="4">ROUND((K6*L6)/J6,2)</f>
        <v>0</v>
      </c>
      <c r="N6" s="152">
        <v>4</v>
      </c>
      <c r="O6" s="153">
        <f t="shared" ref="O6:O13" si="5">ROUND((M6*N6)/L6,2)</f>
        <v>0</v>
      </c>
      <c r="P6" s="152">
        <v>4</v>
      </c>
      <c r="Q6" s="153">
        <f t="shared" ref="Q6:Q13" si="6">ROUND((O6*P6)/N6,2)</f>
        <v>0</v>
      </c>
      <c r="R6" s="152">
        <v>4</v>
      </c>
      <c r="S6" s="153">
        <f t="shared" ref="S6:S13" si="7">ROUND((Q6*R6)/P6,2)</f>
        <v>0</v>
      </c>
      <c r="T6" s="152">
        <v>4</v>
      </c>
      <c r="U6" s="153">
        <f t="shared" ref="U6:U13" si="8">ROUND((S6*T6)/R6,2)</f>
        <v>0</v>
      </c>
    </row>
    <row r="7" spans="1:21" s="105" customFormat="1" ht="13.5" x14ac:dyDescent="0.2">
      <c r="A7" s="193" t="s">
        <v>190</v>
      </c>
      <c r="B7" s="191">
        <v>30</v>
      </c>
      <c r="C7" s="192">
        <v>0</v>
      </c>
      <c r="D7" s="152">
        <v>4</v>
      </c>
      <c r="E7" s="153">
        <f t="shared" si="0"/>
        <v>0</v>
      </c>
      <c r="F7" s="152">
        <v>4</v>
      </c>
      <c r="G7" s="153">
        <f t="shared" si="1"/>
        <v>0</v>
      </c>
      <c r="H7" s="152">
        <v>4</v>
      </c>
      <c r="I7" s="153">
        <f t="shared" si="2"/>
        <v>0</v>
      </c>
      <c r="J7" s="152">
        <v>4</v>
      </c>
      <c r="K7" s="153">
        <f t="shared" si="3"/>
        <v>0</v>
      </c>
      <c r="L7" s="152">
        <v>4</v>
      </c>
      <c r="M7" s="153">
        <f t="shared" si="4"/>
        <v>0</v>
      </c>
      <c r="N7" s="152">
        <v>4</v>
      </c>
      <c r="O7" s="153">
        <f t="shared" si="5"/>
        <v>0</v>
      </c>
      <c r="P7" s="152">
        <v>4</v>
      </c>
      <c r="Q7" s="153">
        <f t="shared" si="6"/>
        <v>0</v>
      </c>
      <c r="R7" s="152">
        <v>4</v>
      </c>
      <c r="S7" s="153">
        <f t="shared" si="7"/>
        <v>0</v>
      </c>
      <c r="T7" s="152">
        <v>4</v>
      </c>
      <c r="U7" s="153">
        <f t="shared" si="8"/>
        <v>0</v>
      </c>
    </row>
    <row r="8" spans="1:21" s="105" customFormat="1" ht="13.5" x14ac:dyDescent="0.2">
      <c r="A8" s="193" t="s">
        <v>191</v>
      </c>
      <c r="B8" s="191">
        <v>30</v>
      </c>
      <c r="C8" s="192">
        <v>0</v>
      </c>
      <c r="D8" s="152">
        <v>4</v>
      </c>
      <c r="E8" s="153">
        <f t="shared" ref="E8:E12" si="9">ROUND((C8*D8)/B8,2)</f>
        <v>0</v>
      </c>
      <c r="F8" s="152">
        <v>4</v>
      </c>
      <c r="G8" s="153">
        <f t="shared" si="1"/>
        <v>0</v>
      </c>
      <c r="H8" s="152">
        <v>4</v>
      </c>
      <c r="I8" s="153">
        <f t="shared" si="2"/>
        <v>0</v>
      </c>
      <c r="J8" s="152">
        <v>4</v>
      </c>
      <c r="K8" s="153">
        <f t="shared" si="3"/>
        <v>0</v>
      </c>
      <c r="L8" s="152">
        <v>4</v>
      </c>
      <c r="M8" s="153">
        <f t="shared" si="4"/>
        <v>0</v>
      </c>
      <c r="N8" s="152">
        <v>4</v>
      </c>
      <c r="O8" s="153">
        <f t="shared" si="5"/>
        <v>0</v>
      </c>
      <c r="P8" s="152">
        <v>4</v>
      </c>
      <c r="Q8" s="153">
        <f t="shared" si="6"/>
        <v>0</v>
      </c>
      <c r="R8" s="152">
        <v>4</v>
      </c>
      <c r="S8" s="153">
        <f t="shared" si="7"/>
        <v>0</v>
      </c>
      <c r="T8" s="152">
        <v>4</v>
      </c>
      <c r="U8" s="153">
        <f t="shared" si="8"/>
        <v>0</v>
      </c>
    </row>
    <row r="9" spans="1:21" s="105" customFormat="1" ht="13.5" x14ac:dyDescent="0.2">
      <c r="A9" s="193" t="s">
        <v>152</v>
      </c>
      <c r="B9" s="191">
        <v>30</v>
      </c>
      <c r="C9" s="192">
        <v>0</v>
      </c>
      <c r="D9" s="152">
        <v>4</v>
      </c>
      <c r="E9" s="153">
        <f t="shared" si="9"/>
        <v>0</v>
      </c>
      <c r="F9" s="152">
        <v>4</v>
      </c>
      <c r="G9" s="153">
        <f t="shared" si="1"/>
        <v>0</v>
      </c>
      <c r="H9" s="152">
        <v>4</v>
      </c>
      <c r="I9" s="153">
        <f t="shared" si="2"/>
        <v>0</v>
      </c>
      <c r="J9" s="152">
        <v>4</v>
      </c>
      <c r="K9" s="153">
        <f t="shared" si="3"/>
        <v>0</v>
      </c>
      <c r="L9" s="152">
        <v>4</v>
      </c>
      <c r="M9" s="153">
        <f t="shared" si="4"/>
        <v>0</v>
      </c>
      <c r="N9" s="152">
        <v>4</v>
      </c>
      <c r="O9" s="153">
        <f t="shared" si="5"/>
        <v>0</v>
      </c>
      <c r="P9" s="152">
        <v>4</v>
      </c>
      <c r="Q9" s="153">
        <f t="shared" si="6"/>
        <v>0</v>
      </c>
      <c r="R9" s="152">
        <v>4</v>
      </c>
      <c r="S9" s="153">
        <f t="shared" si="7"/>
        <v>0</v>
      </c>
      <c r="T9" s="152">
        <v>4</v>
      </c>
      <c r="U9" s="153">
        <f t="shared" si="8"/>
        <v>0</v>
      </c>
    </row>
    <row r="10" spans="1:21" s="105" customFormat="1" ht="13.5" x14ac:dyDescent="0.2">
      <c r="A10" s="193" t="s">
        <v>192</v>
      </c>
      <c r="B10" s="191">
        <v>30</v>
      </c>
      <c r="C10" s="192">
        <v>0</v>
      </c>
      <c r="D10" s="152">
        <v>1</v>
      </c>
      <c r="E10" s="153">
        <f t="shared" si="9"/>
        <v>0</v>
      </c>
      <c r="F10" s="152">
        <v>1</v>
      </c>
      <c r="G10" s="153">
        <f t="shared" si="1"/>
        <v>0</v>
      </c>
      <c r="H10" s="152">
        <v>1</v>
      </c>
      <c r="I10" s="153">
        <f t="shared" si="2"/>
        <v>0</v>
      </c>
      <c r="J10" s="152">
        <v>1</v>
      </c>
      <c r="K10" s="153">
        <f t="shared" si="3"/>
        <v>0</v>
      </c>
      <c r="L10" s="152">
        <v>1</v>
      </c>
      <c r="M10" s="153">
        <f t="shared" si="4"/>
        <v>0</v>
      </c>
      <c r="N10" s="152">
        <v>1</v>
      </c>
      <c r="O10" s="153">
        <f t="shared" si="5"/>
        <v>0</v>
      </c>
      <c r="P10" s="152">
        <v>1</v>
      </c>
      <c r="Q10" s="153">
        <f t="shared" si="6"/>
        <v>0</v>
      </c>
      <c r="R10" s="152">
        <v>1</v>
      </c>
      <c r="S10" s="153">
        <f t="shared" si="7"/>
        <v>0</v>
      </c>
      <c r="T10" s="152">
        <v>1</v>
      </c>
      <c r="U10" s="153">
        <f t="shared" si="8"/>
        <v>0</v>
      </c>
    </row>
    <row r="11" spans="1:21" s="105" customFormat="1" ht="13.5" x14ac:dyDescent="0.2">
      <c r="A11" s="193" t="s">
        <v>193</v>
      </c>
      <c r="B11" s="191">
        <v>60</v>
      </c>
      <c r="C11" s="192">
        <v>0</v>
      </c>
      <c r="D11" s="152">
        <v>1</v>
      </c>
      <c r="E11" s="153">
        <f t="shared" si="9"/>
        <v>0</v>
      </c>
      <c r="F11" s="152">
        <v>1</v>
      </c>
      <c r="G11" s="153">
        <f t="shared" si="1"/>
        <v>0</v>
      </c>
      <c r="H11" s="152">
        <v>1</v>
      </c>
      <c r="I11" s="153">
        <f t="shared" si="2"/>
        <v>0</v>
      </c>
      <c r="J11" s="152">
        <v>1</v>
      </c>
      <c r="K11" s="153">
        <f t="shared" si="3"/>
        <v>0</v>
      </c>
      <c r="L11" s="152">
        <v>1</v>
      </c>
      <c r="M11" s="153">
        <f t="shared" si="4"/>
        <v>0</v>
      </c>
      <c r="N11" s="152">
        <v>1</v>
      </c>
      <c r="O11" s="153">
        <f t="shared" si="5"/>
        <v>0</v>
      </c>
      <c r="P11" s="152">
        <v>1</v>
      </c>
      <c r="Q11" s="153">
        <f t="shared" si="6"/>
        <v>0</v>
      </c>
      <c r="R11" s="152">
        <v>1</v>
      </c>
      <c r="S11" s="153">
        <f t="shared" si="7"/>
        <v>0</v>
      </c>
      <c r="T11" s="152">
        <v>1</v>
      </c>
      <c r="U11" s="153">
        <f t="shared" si="8"/>
        <v>0</v>
      </c>
    </row>
    <row r="12" spans="1:21" s="105" customFormat="1" ht="13.5" x14ac:dyDescent="0.2">
      <c r="A12" s="193" t="s">
        <v>194</v>
      </c>
      <c r="B12" s="191">
        <v>60</v>
      </c>
      <c r="C12" s="192">
        <v>0</v>
      </c>
      <c r="D12" s="205">
        <v>4</v>
      </c>
      <c r="E12" s="153">
        <f t="shared" si="9"/>
        <v>0</v>
      </c>
      <c r="F12" s="152">
        <v>4</v>
      </c>
      <c r="G12" s="153">
        <f t="shared" si="1"/>
        <v>0</v>
      </c>
      <c r="H12" s="152">
        <v>4</v>
      </c>
      <c r="I12" s="153">
        <f t="shared" si="2"/>
        <v>0</v>
      </c>
      <c r="J12" s="152">
        <v>4</v>
      </c>
      <c r="K12" s="153">
        <f t="shared" si="3"/>
        <v>0</v>
      </c>
      <c r="L12" s="152">
        <v>4</v>
      </c>
      <c r="M12" s="153">
        <f t="shared" si="4"/>
        <v>0</v>
      </c>
      <c r="N12" s="152">
        <v>4</v>
      </c>
      <c r="O12" s="153">
        <f t="shared" si="5"/>
        <v>0</v>
      </c>
      <c r="P12" s="152">
        <v>4</v>
      </c>
      <c r="Q12" s="153">
        <f t="shared" si="6"/>
        <v>0</v>
      </c>
      <c r="R12" s="152">
        <v>4</v>
      </c>
      <c r="S12" s="153">
        <f t="shared" si="7"/>
        <v>0</v>
      </c>
      <c r="T12" s="152">
        <v>4</v>
      </c>
      <c r="U12" s="153">
        <f t="shared" si="8"/>
        <v>0</v>
      </c>
    </row>
    <row r="13" spans="1:21" s="105" customFormat="1" ht="13.5" x14ac:dyDescent="0.2">
      <c r="A13" s="193" t="s">
        <v>195</v>
      </c>
      <c r="B13" s="191">
        <v>60</v>
      </c>
      <c r="C13" s="192">
        <v>0</v>
      </c>
      <c r="D13" s="152">
        <v>1</v>
      </c>
      <c r="E13" s="153">
        <f t="shared" si="0"/>
        <v>0</v>
      </c>
      <c r="F13" s="152">
        <v>1</v>
      </c>
      <c r="G13" s="153">
        <f t="shared" si="1"/>
        <v>0</v>
      </c>
      <c r="H13" s="152">
        <v>1</v>
      </c>
      <c r="I13" s="153">
        <f t="shared" si="2"/>
        <v>0</v>
      </c>
      <c r="J13" s="152">
        <v>1</v>
      </c>
      <c r="K13" s="153">
        <f t="shared" si="3"/>
        <v>0</v>
      </c>
      <c r="L13" s="152">
        <v>1</v>
      </c>
      <c r="M13" s="153">
        <f t="shared" si="4"/>
        <v>0</v>
      </c>
      <c r="N13" s="152">
        <v>1</v>
      </c>
      <c r="O13" s="153">
        <f t="shared" si="5"/>
        <v>0</v>
      </c>
      <c r="P13" s="152">
        <v>1</v>
      </c>
      <c r="Q13" s="153">
        <f t="shared" si="6"/>
        <v>0</v>
      </c>
      <c r="R13" s="152">
        <v>1</v>
      </c>
      <c r="S13" s="153">
        <f t="shared" si="7"/>
        <v>0</v>
      </c>
      <c r="T13" s="152">
        <v>1</v>
      </c>
      <c r="U13" s="153">
        <f t="shared" si="8"/>
        <v>0</v>
      </c>
    </row>
    <row r="14" spans="1:21" s="105" customFormat="1" ht="13.5" x14ac:dyDescent="0.2">
      <c r="A14" s="193" t="s">
        <v>196</v>
      </c>
      <c r="B14" s="191">
        <v>36</v>
      </c>
      <c r="C14" s="192">
        <v>0</v>
      </c>
      <c r="D14" s="152">
        <v>1</v>
      </c>
      <c r="E14" s="153">
        <f>ROUND((C14*D14)/B14,2)</f>
        <v>0</v>
      </c>
      <c r="F14" s="152">
        <v>1</v>
      </c>
      <c r="G14" s="153">
        <f>ROUND((E14*F14)/D14,2)</f>
        <v>0</v>
      </c>
      <c r="H14" s="152">
        <v>1</v>
      </c>
      <c r="I14" s="153">
        <f>ROUND((G14*H14)/F14,2)</f>
        <v>0</v>
      </c>
      <c r="J14" s="152">
        <v>1</v>
      </c>
      <c r="K14" s="153">
        <f>ROUND((I14*J14)/H14,2)</f>
        <v>0</v>
      </c>
      <c r="L14" s="152">
        <v>1</v>
      </c>
      <c r="M14" s="153">
        <f>ROUND((K14*L14)/J14,2)</f>
        <v>0</v>
      </c>
      <c r="N14" s="152">
        <v>1</v>
      </c>
      <c r="O14" s="153">
        <f>ROUND((M14*N14)/L14,2)</f>
        <v>0</v>
      </c>
      <c r="P14" s="152">
        <v>1</v>
      </c>
      <c r="Q14" s="153">
        <f>ROUND((O14*P14)/N14,2)</f>
        <v>0</v>
      </c>
      <c r="R14" s="152">
        <v>1</v>
      </c>
      <c r="S14" s="153">
        <f>ROUND((Q14*R14)/P14,2)</f>
        <v>0</v>
      </c>
      <c r="T14" s="152">
        <v>1</v>
      </c>
      <c r="U14" s="153">
        <f>ROUND((S14*T14)/R14,2)</f>
        <v>0</v>
      </c>
    </row>
    <row r="15" spans="1:21" s="105" customFormat="1" ht="13.5" x14ac:dyDescent="0.2">
      <c r="A15" s="193" t="s">
        <v>197</v>
      </c>
      <c r="B15" s="191">
        <v>6</v>
      </c>
      <c r="C15" s="192">
        <v>0</v>
      </c>
      <c r="D15" s="152">
        <v>1</v>
      </c>
      <c r="E15" s="153">
        <f>ROUND((C15*D15)/B15,2)</f>
        <v>0</v>
      </c>
      <c r="F15" s="152">
        <v>1</v>
      </c>
      <c r="G15" s="153">
        <f>ROUND((E15*F15)/D15,2)</f>
        <v>0</v>
      </c>
      <c r="H15" s="152">
        <v>1</v>
      </c>
      <c r="I15" s="153">
        <f>ROUND((G15*H15)/F15,2)</f>
        <v>0</v>
      </c>
      <c r="J15" s="152">
        <v>1</v>
      </c>
      <c r="K15" s="153">
        <f>ROUND((I15*J15)/H15,2)</f>
        <v>0</v>
      </c>
      <c r="L15" s="152">
        <v>1</v>
      </c>
      <c r="M15" s="153">
        <f>ROUND((K15*L15)/J15,2)</f>
        <v>0</v>
      </c>
      <c r="N15" s="152">
        <v>1</v>
      </c>
      <c r="O15" s="153">
        <f>ROUND((M15*N15)/L15,2)</f>
        <v>0</v>
      </c>
      <c r="P15" s="152">
        <v>1</v>
      </c>
      <c r="Q15" s="153">
        <f>ROUND((O15*P15)/N15,2)</f>
        <v>0</v>
      </c>
      <c r="R15" s="152">
        <v>1</v>
      </c>
      <c r="S15" s="153">
        <f>ROUND((Q15*R15)/P15,2)</f>
        <v>0</v>
      </c>
      <c r="T15" s="152">
        <v>1</v>
      </c>
      <c r="U15" s="153">
        <f>ROUND((S15*T15)/R15,2)</f>
        <v>0</v>
      </c>
    </row>
    <row r="16" spans="1:21" s="105" customFormat="1" ht="13.5" x14ac:dyDescent="0.2">
      <c r="A16" s="193" t="s">
        <v>198</v>
      </c>
      <c r="B16" s="191">
        <v>1</v>
      </c>
      <c r="C16" s="192">
        <v>0</v>
      </c>
      <c r="D16" s="205">
        <v>4</v>
      </c>
      <c r="E16" s="153">
        <f>ROUND((C16*D16)/B16,2)</f>
        <v>0</v>
      </c>
      <c r="F16" s="152">
        <v>4</v>
      </c>
      <c r="G16" s="153">
        <f>ROUND((E16*F16)/D16,2)</f>
        <v>0</v>
      </c>
      <c r="H16" s="152">
        <v>4</v>
      </c>
      <c r="I16" s="153">
        <f>ROUND((G16*H16)/F16,2)</f>
        <v>0</v>
      </c>
      <c r="J16" s="152">
        <v>4</v>
      </c>
      <c r="K16" s="153">
        <f>ROUND((I16*J16)/H16,2)</f>
        <v>0</v>
      </c>
      <c r="L16" s="152">
        <v>4</v>
      </c>
      <c r="M16" s="153">
        <f>ROUND((K16*L16)/J16,2)</f>
        <v>0</v>
      </c>
      <c r="N16" s="152">
        <v>4</v>
      </c>
      <c r="O16" s="153">
        <f>ROUND((M16*N16)/L16,2)</f>
        <v>0</v>
      </c>
      <c r="P16" s="152">
        <v>4</v>
      </c>
      <c r="Q16" s="153">
        <f>ROUND((O16*P16)/N16,2)</f>
        <v>0</v>
      </c>
      <c r="R16" s="152">
        <v>4</v>
      </c>
      <c r="S16" s="153">
        <f>ROUND((Q16*R16)/P16,2)</f>
        <v>0</v>
      </c>
      <c r="T16" s="152">
        <v>4</v>
      </c>
      <c r="U16" s="153">
        <f>ROUND((S16*T16)/R16,2)</f>
        <v>0</v>
      </c>
    </row>
    <row r="17" spans="1:21" s="105" customFormat="1" ht="13.5" x14ac:dyDescent="0.2">
      <c r="A17" s="193" t="s">
        <v>199</v>
      </c>
      <c r="B17" s="191">
        <v>6</v>
      </c>
      <c r="C17" s="192">
        <v>0</v>
      </c>
      <c r="D17" s="152">
        <v>1</v>
      </c>
      <c r="E17" s="153">
        <f>ROUND((C17*D17)/B17,2)</f>
        <v>0</v>
      </c>
      <c r="F17" s="152">
        <v>1</v>
      </c>
      <c r="G17" s="153">
        <f>ROUND((E17*F17)/D17,2)</f>
        <v>0</v>
      </c>
      <c r="H17" s="152">
        <v>1</v>
      </c>
      <c r="I17" s="153">
        <f>ROUND((G17*H17)/F17,2)</f>
        <v>0</v>
      </c>
      <c r="J17" s="152">
        <v>1</v>
      </c>
      <c r="K17" s="153">
        <f>ROUND((I17*J17)/H17,2)</f>
        <v>0</v>
      </c>
      <c r="L17" s="152">
        <v>1</v>
      </c>
      <c r="M17" s="153">
        <f>ROUND((K17*L17)/J17,2)</f>
        <v>0</v>
      </c>
      <c r="N17" s="152">
        <v>1</v>
      </c>
      <c r="O17" s="153">
        <f>ROUND((M17*N17)/L17,2)</f>
        <v>0</v>
      </c>
      <c r="P17" s="152">
        <v>1</v>
      </c>
      <c r="Q17" s="153">
        <f>ROUND((O17*P17)/N17,2)</f>
        <v>0</v>
      </c>
      <c r="R17" s="152">
        <v>1</v>
      </c>
      <c r="S17" s="153">
        <f>ROUND((Q17*R17)/P17,2)</f>
        <v>0</v>
      </c>
      <c r="T17" s="152">
        <v>1</v>
      </c>
      <c r="U17" s="153">
        <f>ROUND((S17*T17)/R17,2)</f>
        <v>0</v>
      </c>
    </row>
    <row r="18" spans="1:21" s="105" customFormat="1" ht="13.5" x14ac:dyDescent="0.2">
      <c r="A18" s="193" t="s">
        <v>200</v>
      </c>
      <c r="B18" s="191">
        <v>12</v>
      </c>
      <c r="C18" s="192">
        <v>0</v>
      </c>
      <c r="D18" s="152">
        <v>1</v>
      </c>
      <c r="E18" s="153">
        <f t="shared" si="0"/>
        <v>0</v>
      </c>
      <c r="F18" s="152">
        <v>1</v>
      </c>
      <c r="G18" s="153">
        <f t="shared" ref="G18:G19" si="10">ROUND((E18*F18)/D18,2)</f>
        <v>0</v>
      </c>
      <c r="H18" s="152">
        <v>1</v>
      </c>
      <c r="I18" s="153">
        <f t="shared" ref="I18:I19" si="11">ROUND((G18*H18)/F18,2)</f>
        <v>0</v>
      </c>
      <c r="J18" s="152">
        <v>1</v>
      </c>
      <c r="K18" s="153">
        <f t="shared" ref="K18:K19" si="12">ROUND((I18*J18)/H18,2)</f>
        <v>0</v>
      </c>
      <c r="L18" s="152">
        <v>1</v>
      </c>
      <c r="M18" s="153">
        <f t="shared" ref="M18:M19" si="13">ROUND((K18*L18)/J18,2)</f>
        <v>0</v>
      </c>
      <c r="N18" s="152">
        <v>1</v>
      </c>
      <c r="O18" s="153">
        <f t="shared" ref="O18:O19" si="14">ROUND((M18*N18)/L18,2)</f>
        <v>0</v>
      </c>
      <c r="P18" s="152">
        <v>1</v>
      </c>
      <c r="Q18" s="153">
        <f t="shared" ref="Q18:Q19" si="15">ROUND((O18*P18)/N18,2)</f>
        <v>0</v>
      </c>
      <c r="R18" s="152">
        <v>1</v>
      </c>
      <c r="S18" s="153">
        <f t="shared" ref="S18:S19" si="16">ROUND((Q18*R18)/P18,2)</f>
        <v>0</v>
      </c>
      <c r="T18" s="152">
        <v>1</v>
      </c>
      <c r="U18" s="153">
        <f t="shared" ref="U18:U19" si="17">ROUND((S18*T18)/R18,2)</f>
        <v>0</v>
      </c>
    </row>
    <row r="19" spans="1:21" s="105" customFormat="1" ht="13.5" x14ac:dyDescent="0.2">
      <c r="A19" s="193" t="s">
        <v>201</v>
      </c>
      <c r="B19" s="191">
        <v>24</v>
      </c>
      <c r="C19" s="192">
        <v>0</v>
      </c>
      <c r="D19" s="152">
        <v>1</v>
      </c>
      <c r="E19" s="153">
        <f t="shared" si="0"/>
        <v>0</v>
      </c>
      <c r="F19" s="152">
        <v>1</v>
      </c>
      <c r="G19" s="153">
        <f t="shared" si="10"/>
        <v>0</v>
      </c>
      <c r="H19" s="152">
        <v>1</v>
      </c>
      <c r="I19" s="153">
        <f t="shared" si="11"/>
        <v>0</v>
      </c>
      <c r="J19" s="152">
        <v>1</v>
      </c>
      <c r="K19" s="153">
        <f t="shared" si="12"/>
        <v>0</v>
      </c>
      <c r="L19" s="152">
        <v>1</v>
      </c>
      <c r="M19" s="153">
        <f t="shared" si="13"/>
        <v>0</v>
      </c>
      <c r="N19" s="152">
        <v>1</v>
      </c>
      <c r="O19" s="153">
        <f t="shared" si="14"/>
        <v>0</v>
      </c>
      <c r="P19" s="152">
        <v>1</v>
      </c>
      <c r="Q19" s="153">
        <f t="shared" si="15"/>
        <v>0</v>
      </c>
      <c r="R19" s="152">
        <v>1</v>
      </c>
      <c r="S19" s="153">
        <f t="shared" si="16"/>
        <v>0</v>
      </c>
      <c r="T19" s="152">
        <v>1</v>
      </c>
      <c r="U19" s="153">
        <f t="shared" si="17"/>
        <v>0</v>
      </c>
    </row>
    <row r="20" spans="1:21" ht="14.25" thickBot="1" x14ac:dyDescent="0.25">
      <c r="A20" s="240" t="s">
        <v>151</v>
      </c>
      <c r="B20" s="241"/>
      <c r="C20" s="242"/>
      <c r="D20" s="154"/>
      <c r="E20" s="155">
        <f>SUM(E6:E19)</f>
        <v>0</v>
      </c>
      <c r="F20" s="154"/>
      <c r="G20" s="155">
        <f>SUM(G6:G19)</f>
        <v>0</v>
      </c>
      <c r="H20" s="154"/>
      <c r="I20" s="155">
        <f>SUM(I6:I19)</f>
        <v>0</v>
      </c>
      <c r="J20" s="154"/>
      <c r="K20" s="155">
        <f>SUM(K6:K19)</f>
        <v>0</v>
      </c>
      <c r="L20" s="154"/>
      <c r="M20" s="155">
        <f>SUM(M6:M19)</f>
        <v>0</v>
      </c>
      <c r="N20" s="154"/>
      <c r="O20" s="155">
        <f>SUM(O6:O19)</f>
        <v>0</v>
      </c>
      <c r="P20" s="154"/>
      <c r="Q20" s="155">
        <f>SUM(Q6:Q19)</f>
        <v>0</v>
      </c>
      <c r="R20" s="154"/>
      <c r="S20" s="155">
        <f>SUM(S6:S19)</f>
        <v>0</v>
      </c>
      <c r="T20" s="154"/>
      <c r="U20" s="155">
        <f>SUM(U6:U19)</f>
        <v>0</v>
      </c>
    </row>
    <row r="21" spans="1:21" s="106" customFormat="1" ht="14.25" thickBot="1" x14ac:dyDescent="0.25">
      <c r="A21" s="258" t="s">
        <v>153</v>
      </c>
      <c r="B21" s="259"/>
      <c r="C21" s="260"/>
      <c r="D21" s="156"/>
      <c r="E21" s="157">
        <f>ROUND((E20/'Resumo Geral - PARTE II'!F7),2)</f>
        <v>0</v>
      </c>
      <c r="F21" s="156"/>
      <c r="G21" s="157">
        <f>ROUND((G20/'Resumo Geral - PARTE II'!F10),2)</f>
        <v>0</v>
      </c>
      <c r="H21" s="156"/>
      <c r="I21" s="157">
        <f>ROUND((I20/'Resumo Geral - PARTE II'!F13),2)</f>
        <v>0</v>
      </c>
      <c r="J21" s="156"/>
      <c r="K21" s="157">
        <f>ROUND((K20/'Resumo Geral - PARTE II'!F16),2)</f>
        <v>0</v>
      </c>
      <c r="L21" s="156"/>
      <c r="M21" s="157">
        <f>ROUND((M20/'Resumo Geral - PARTE II'!F19),2)</f>
        <v>0</v>
      </c>
      <c r="N21" s="156"/>
      <c r="O21" s="157">
        <f>ROUND((O20/'Resumo Geral - PARTE II'!F22),2)</f>
        <v>0</v>
      </c>
      <c r="P21" s="156"/>
      <c r="Q21" s="157">
        <f>ROUND((Q20/'Resumo Geral - PARTE II'!F25),2)</f>
        <v>0</v>
      </c>
      <c r="R21" s="156"/>
      <c r="S21" s="157">
        <f>ROUND((S20/'Resumo Geral - PARTE II'!F28),2)</f>
        <v>0</v>
      </c>
      <c r="T21" s="156"/>
      <c r="U21" s="157">
        <f>ROUND((U20/'Resumo Geral - PARTE II'!F31),2)</f>
        <v>0</v>
      </c>
    </row>
    <row r="22" spans="1:21" s="103" customFormat="1" ht="19.5" customHeight="1" x14ac:dyDescent="0.2">
      <c r="A22" s="229" t="s">
        <v>150</v>
      </c>
      <c r="B22" s="236" t="s">
        <v>146</v>
      </c>
      <c r="C22" s="238" t="s">
        <v>139</v>
      </c>
      <c r="D22" s="234" t="s">
        <v>238</v>
      </c>
      <c r="E22" s="235"/>
      <c r="F22" s="234" t="s">
        <v>239</v>
      </c>
      <c r="G22" s="235"/>
      <c r="H22" s="234" t="s">
        <v>240</v>
      </c>
      <c r="I22" s="235"/>
      <c r="J22" s="234" t="s">
        <v>241</v>
      </c>
      <c r="K22" s="235"/>
      <c r="L22" s="234" t="s">
        <v>242</v>
      </c>
      <c r="M22" s="235"/>
      <c r="N22" s="234" t="s">
        <v>243</v>
      </c>
      <c r="O22" s="235"/>
      <c r="P22" s="234" t="s">
        <v>244</v>
      </c>
      <c r="Q22" s="235"/>
      <c r="R22" s="234" t="s">
        <v>245</v>
      </c>
      <c r="S22" s="235"/>
      <c r="T22" s="234" t="s">
        <v>246</v>
      </c>
      <c r="U22" s="235"/>
    </row>
    <row r="23" spans="1:21" s="103" customFormat="1" ht="19.5" customHeight="1" thickBot="1" x14ac:dyDescent="0.25">
      <c r="A23" s="230"/>
      <c r="B23" s="237"/>
      <c r="C23" s="239"/>
      <c r="D23" s="104" t="s">
        <v>140</v>
      </c>
      <c r="E23" s="141" t="s">
        <v>141</v>
      </c>
      <c r="F23" s="104" t="s">
        <v>140</v>
      </c>
      <c r="G23" s="141" t="s">
        <v>141</v>
      </c>
      <c r="H23" s="104" t="s">
        <v>140</v>
      </c>
      <c r="I23" s="141" t="s">
        <v>141</v>
      </c>
      <c r="J23" s="104" t="s">
        <v>140</v>
      </c>
      <c r="K23" s="141" t="s">
        <v>141</v>
      </c>
      <c r="L23" s="104" t="s">
        <v>140</v>
      </c>
      <c r="M23" s="141" t="s">
        <v>141</v>
      </c>
      <c r="N23" s="104" t="s">
        <v>140</v>
      </c>
      <c r="O23" s="141" t="s">
        <v>141</v>
      </c>
      <c r="P23" s="104" t="s">
        <v>140</v>
      </c>
      <c r="Q23" s="141" t="s">
        <v>141</v>
      </c>
      <c r="R23" s="104" t="s">
        <v>140</v>
      </c>
      <c r="S23" s="141" t="s">
        <v>141</v>
      </c>
      <c r="T23" s="104" t="s">
        <v>140</v>
      </c>
      <c r="U23" s="141" t="s">
        <v>141</v>
      </c>
    </row>
    <row r="24" spans="1:21" s="105" customFormat="1" ht="13.5" x14ac:dyDescent="0.2">
      <c r="A24" s="194" t="s">
        <v>183</v>
      </c>
      <c r="B24" s="195">
        <v>12</v>
      </c>
      <c r="C24" s="196">
        <v>0</v>
      </c>
      <c r="D24" s="158">
        <v>4</v>
      </c>
      <c r="E24" s="159">
        <f>ROUND((C24*D24)/B24,2)</f>
        <v>0</v>
      </c>
      <c r="F24" s="158">
        <v>4</v>
      </c>
      <c r="G24" s="159">
        <f>ROUND((E24*F24)/D24,2)</f>
        <v>0</v>
      </c>
      <c r="H24" s="158">
        <v>4</v>
      </c>
      <c r="I24" s="159">
        <f>ROUND((G24*H24)/F24,2)</f>
        <v>0</v>
      </c>
      <c r="J24" s="158">
        <v>4</v>
      </c>
      <c r="K24" s="159">
        <f>ROUND((I24*J24)/H24,2)</f>
        <v>0</v>
      </c>
      <c r="L24" s="158">
        <v>4</v>
      </c>
      <c r="M24" s="159">
        <f>ROUND((K24*L24)/J24,2)</f>
        <v>0</v>
      </c>
      <c r="N24" s="158">
        <v>4</v>
      </c>
      <c r="O24" s="159">
        <f>ROUND((M24*N24)/L24,2)</f>
        <v>0</v>
      </c>
      <c r="P24" s="158">
        <v>4</v>
      </c>
      <c r="Q24" s="159">
        <f>ROUND((O24*P24)/N24,2)</f>
        <v>0</v>
      </c>
      <c r="R24" s="158">
        <v>4</v>
      </c>
      <c r="S24" s="159">
        <f>ROUND((Q24*R24)/P24,2)</f>
        <v>0</v>
      </c>
      <c r="T24" s="158">
        <v>4</v>
      </c>
      <c r="U24" s="159">
        <f>ROUND((S24*T24)/R24,2)</f>
        <v>0</v>
      </c>
    </row>
    <row r="25" spans="1:21" s="105" customFormat="1" ht="13.5" x14ac:dyDescent="0.2">
      <c r="A25" s="197" t="s">
        <v>184</v>
      </c>
      <c r="B25" s="198">
        <v>12</v>
      </c>
      <c r="C25" s="199">
        <v>0</v>
      </c>
      <c r="D25" s="160">
        <v>4</v>
      </c>
      <c r="E25" s="153">
        <f>ROUND((C25*D25)/B25,2)</f>
        <v>0</v>
      </c>
      <c r="F25" s="160">
        <v>4</v>
      </c>
      <c r="G25" s="153">
        <f>ROUND((E25*F25)/D25,2)</f>
        <v>0</v>
      </c>
      <c r="H25" s="160">
        <v>4</v>
      </c>
      <c r="I25" s="153">
        <f>ROUND((G25*H25)/F25,2)</f>
        <v>0</v>
      </c>
      <c r="J25" s="160">
        <v>4</v>
      </c>
      <c r="K25" s="153">
        <f>ROUND((I25*J25)/H25,2)</f>
        <v>0</v>
      </c>
      <c r="L25" s="160">
        <v>4</v>
      </c>
      <c r="M25" s="153">
        <f>ROUND((K25*L25)/J25,2)</f>
        <v>0</v>
      </c>
      <c r="N25" s="160">
        <v>4</v>
      </c>
      <c r="O25" s="153">
        <f>ROUND((M25*N25)/L25,2)</f>
        <v>0</v>
      </c>
      <c r="P25" s="160">
        <v>4</v>
      </c>
      <c r="Q25" s="153">
        <f>ROUND((O25*P25)/N25,2)</f>
        <v>0</v>
      </c>
      <c r="R25" s="160">
        <v>4</v>
      </c>
      <c r="S25" s="153">
        <f>ROUND((Q25*R25)/P25,2)</f>
        <v>0</v>
      </c>
      <c r="T25" s="160">
        <v>4</v>
      </c>
      <c r="U25" s="153">
        <f>ROUND((S25*T25)/R25,2)</f>
        <v>0</v>
      </c>
    </row>
    <row r="26" spans="1:21" s="105" customFormat="1" ht="13.5" x14ac:dyDescent="0.2">
      <c r="A26" s="197" t="s">
        <v>186</v>
      </c>
      <c r="B26" s="198">
        <v>60</v>
      </c>
      <c r="C26" s="199">
        <v>0</v>
      </c>
      <c r="D26" s="160">
        <v>1</v>
      </c>
      <c r="E26" s="153">
        <f>ROUND((C26*D26)/B26,2)</f>
        <v>0</v>
      </c>
      <c r="F26" s="160">
        <v>1</v>
      </c>
      <c r="G26" s="153">
        <f>ROUND((E26*F26)/D26,2)</f>
        <v>0</v>
      </c>
      <c r="H26" s="160">
        <v>1</v>
      </c>
      <c r="I26" s="153">
        <f>ROUND((G26*H26)/F26,2)</f>
        <v>0</v>
      </c>
      <c r="J26" s="160">
        <v>1</v>
      </c>
      <c r="K26" s="153">
        <f>ROUND((I26*J26)/H26,2)</f>
        <v>0</v>
      </c>
      <c r="L26" s="160">
        <v>1</v>
      </c>
      <c r="M26" s="153">
        <f>ROUND((K26*L26)/J26,2)</f>
        <v>0</v>
      </c>
      <c r="N26" s="160">
        <v>1</v>
      </c>
      <c r="O26" s="153">
        <f>ROUND((M26*N26)/L26,2)</f>
        <v>0</v>
      </c>
      <c r="P26" s="160">
        <v>1</v>
      </c>
      <c r="Q26" s="153">
        <f>ROUND((O26*P26)/N26,2)</f>
        <v>0</v>
      </c>
      <c r="R26" s="160">
        <v>1</v>
      </c>
      <c r="S26" s="153">
        <f>ROUND((Q26*R26)/P26,2)</f>
        <v>0</v>
      </c>
      <c r="T26" s="160">
        <v>1</v>
      </c>
      <c r="U26" s="153">
        <f>ROUND((S26*T26)/R26,2)</f>
        <v>0</v>
      </c>
    </row>
    <row r="27" spans="1:21" s="105" customFormat="1" ht="13.5" x14ac:dyDescent="0.2">
      <c r="A27" s="197" t="s">
        <v>185</v>
      </c>
      <c r="B27" s="198">
        <v>60</v>
      </c>
      <c r="C27" s="199">
        <v>0</v>
      </c>
      <c r="D27" s="160">
        <v>1</v>
      </c>
      <c r="E27" s="153">
        <f>ROUND((C27*D27)/B27,2)</f>
        <v>0</v>
      </c>
      <c r="F27" s="160">
        <v>1</v>
      </c>
      <c r="G27" s="153">
        <f>ROUND((E27*F27)/D27,2)</f>
        <v>0</v>
      </c>
      <c r="H27" s="160">
        <v>1</v>
      </c>
      <c r="I27" s="153">
        <f>ROUND((G27*H27)/F27,2)</f>
        <v>0</v>
      </c>
      <c r="J27" s="160">
        <v>1</v>
      </c>
      <c r="K27" s="153">
        <f>ROUND((I27*J27)/H27,2)</f>
        <v>0</v>
      </c>
      <c r="L27" s="160">
        <v>1</v>
      </c>
      <c r="M27" s="153">
        <f>ROUND((K27*L27)/J27,2)</f>
        <v>0</v>
      </c>
      <c r="N27" s="160">
        <v>1</v>
      </c>
      <c r="O27" s="153">
        <f>ROUND((M27*N27)/L27,2)</f>
        <v>0</v>
      </c>
      <c r="P27" s="160">
        <v>1</v>
      </c>
      <c r="Q27" s="153">
        <f>ROUND((O27*P27)/N27,2)</f>
        <v>0</v>
      </c>
      <c r="R27" s="160">
        <v>1</v>
      </c>
      <c r="S27" s="153">
        <f>ROUND((Q27*R27)/P27,2)</f>
        <v>0</v>
      </c>
      <c r="T27" s="160">
        <v>1</v>
      </c>
      <c r="U27" s="153">
        <f>ROUND((S27*T27)/R27,2)</f>
        <v>0</v>
      </c>
    </row>
    <row r="28" spans="1:21" s="105" customFormat="1" ht="13.5" x14ac:dyDescent="0.2">
      <c r="A28" s="197" t="s">
        <v>187</v>
      </c>
      <c r="B28" s="198">
        <v>1</v>
      </c>
      <c r="C28" s="200">
        <v>0</v>
      </c>
      <c r="D28" s="160">
        <v>4</v>
      </c>
      <c r="E28" s="153">
        <f>ROUND((C28*D28)/B28,2)</f>
        <v>0</v>
      </c>
      <c r="F28" s="160">
        <v>4</v>
      </c>
      <c r="G28" s="153">
        <f>ROUND((E28*F28)/D28,2)</f>
        <v>0</v>
      </c>
      <c r="H28" s="160">
        <v>4</v>
      </c>
      <c r="I28" s="153">
        <f>ROUND((G28*H28)/F28,2)</f>
        <v>0</v>
      </c>
      <c r="J28" s="160">
        <v>4</v>
      </c>
      <c r="K28" s="153">
        <f>ROUND((I28*J28)/H28,2)</f>
        <v>0</v>
      </c>
      <c r="L28" s="160">
        <v>4</v>
      </c>
      <c r="M28" s="153">
        <f>ROUND((K28*L28)/J28,2)</f>
        <v>0</v>
      </c>
      <c r="N28" s="160">
        <v>4</v>
      </c>
      <c r="O28" s="153">
        <f>ROUND((M28*N28)/L28,2)</f>
        <v>0</v>
      </c>
      <c r="P28" s="160">
        <v>4</v>
      </c>
      <c r="Q28" s="153">
        <f>ROUND((O28*P28)/N28,2)</f>
        <v>0</v>
      </c>
      <c r="R28" s="160">
        <v>4</v>
      </c>
      <c r="S28" s="153">
        <f>ROUND((Q28*R28)/P28,2)</f>
        <v>0</v>
      </c>
      <c r="T28" s="160">
        <v>4</v>
      </c>
      <c r="U28" s="153">
        <f>ROUND((S28*T28)/R28,2)</f>
        <v>0</v>
      </c>
    </row>
    <row r="29" spans="1:21" s="105" customFormat="1" ht="13.5" x14ac:dyDescent="0.2">
      <c r="A29" s="197" t="s">
        <v>188</v>
      </c>
      <c r="B29" s="198">
        <v>1</v>
      </c>
      <c r="C29" s="200">
        <v>0</v>
      </c>
      <c r="D29" s="160">
        <v>4</v>
      </c>
      <c r="E29" s="153">
        <f t="shared" ref="E29" si="18">ROUND((C29*D29)/B29,2)</f>
        <v>0</v>
      </c>
      <c r="F29" s="160">
        <v>4</v>
      </c>
      <c r="G29" s="153">
        <f t="shared" ref="G29" si="19">ROUND((E29*F29)/D29,2)</f>
        <v>0</v>
      </c>
      <c r="H29" s="160">
        <v>4</v>
      </c>
      <c r="I29" s="153">
        <f t="shared" ref="I29" si="20">ROUND((G29*H29)/F29,2)</f>
        <v>0</v>
      </c>
      <c r="J29" s="160">
        <v>4</v>
      </c>
      <c r="K29" s="153">
        <f t="shared" ref="K29" si="21">ROUND((I29*J29)/H29,2)</f>
        <v>0</v>
      </c>
      <c r="L29" s="160">
        <v>4</v>
      </c>
      <c r="M29" s="153">
        <f t="shared" ref="M29" si="22">ROUND((K29*L29)/J29,2)</f>
        <v>0</v>
      </c>
      <c r="N29" s="160">
        <v>4</v>
      </c>
      <c r="O29" s="153">
        <f t="shared" ref="O29" si="23">ROUND((M29*N29)/L29,2)</f>
        <v>0</v>
      </c>
      <c r="P29" s="160">
        <v>4</v>
      </c>
      <c r="Q29" s="153">
        <f t="shared" ref="Q29" si="24">ROUND((O29*P29)/N29,2)</f>
        <v>0</v>
      </c>
      <c r="R29" s="160">
        <v>4</v>
      </c>
      <c r="S29" s="153">
        <f t="shared" ref="S29" si="25">ROUND((Q29*R29)/P29,2)</f>
        <v>0</v>
      </c>
      <c r="T29" s="160">
        <v>4</v>
      </c>
      <c r="U29" s="153">
        <f t="shared" ref="U29" si="26">ROUND((S29*T29)/R29,2)</f>
        <v>0</v>
      </c>
    </row>
    <row r="30" spans="1:21" ht="14.25" thickBot="1" x14ac:dyDescent="0.25">
      <c r="A30" s="240" t="s">
        <v>149</v>
      </c>
      <c r="B30" s="241"/>
      <c r="C30" s="242"/>
      <c r="D30" s="161"/>
      <c r="E30" s="162">
        <f>SUM(E24:E29)</f>
        <v>0</v>
      </c>
      <c r="F30" s="161"/>
      <c r="G30" s="162">
        <f>SUM(G24:G29)</f>
        <v>0</v>
      </c>
      <c r="H30" s="161"/>
      <c r="I30" s="162">
        <f>SUM(I24:I29)</f>
        <v>0</v>
      </c>
      <c r="J30" s="161"/>
      <c r="K30" s="162">
        <f>SUM(K24:K29)</f>
        <v>0</v>
      </c>
      <c r="L30" s="161"/>
      <c r="M30" s="162">
        <f>SUM(M24:M29)</f>
        <v>0</v>
      </c>
      <c r="N30" s="161"/>
      <c r="O30" s="162">
        <f>SUM(O24:O29)</f>
        <v>0</v>
      </c>
      <c r="P30" s="161"/>
      <c r="Q30" s="162">
        <f>SUM(Q24:Q29)</f>
        <v>0</v>
      </c>
      <c r="R30" s="161"/>
      <c r="S30" s="162">
        <f>SUM(S24:S29)</f>
        <v>0</v>
      </c>
      <c r="T30" s="161"/>
      <c r="U30" s="162">
        <f>SUM(U24:U29)</f>
        <v>0</v>
      </c>
    </row>
    <row r="31" spans="1:21" s="103" customFormat="1" ht="19.5" customHeight="1" x14ac:dyDescent="0.2">
      <c r="A31" s="229" t="s">
        <v>145</v>
      </c>
      <c r="B31" s="236" t="s">
        <v>168</v>
      </c>
      <c r="C31" s="238" t="s">
        <v>139</v>
      </c>
      <c r="D31" s="234" t="s">
        <v>238</v>
      </c>
      <c r="E31" s="235"/>
      <c r="F31" s="234" t="s">
        <v>239</v>
      </c>
      <c r="G31" s="235"/>
      <c r="H31" s="234" t="s">
        <v>240</v>
      </c>
      <c r="I31" s="235"/>
      <c r="J31" s="234" t="s">
        <v>241</v>
      </c>
      <c r="K31" s="235"/>
      <c r="L31" s="234" t="s">
        <v>242</v>
      </c>
      <c r="M31" s="235"/>
      <c r="N31" s="234" t="s">
        <v>243</v>
      </c>
      <c r="O31" s="235"/>
      <c r="P31" s="234" t="s">
        <v>244</v>
      </c>
      <c r="Q31" s="235"/>
      <c r="R31" s="234" t="s">
        <v>245</v>
      </c>
      <c r="S31" s="235"/>
      <c r="T31" s="234" t="s">
        <v>246</v>
      </c>
      <c r="U31" s="235"/>
    </row>
    <row r="32" spans="1:21" s="103" customFormat="1" ht="19.5" customHeight="1" thickBot="1" x14ac:dyDescent="0.25">
      <c r="A32" s="230"/>
      <c r="B32" s="237"/>
      <c r="C32" s="239"/>
      <c r="D32" s="104" t="s">
        <v>140</v>
      </c>
      <c r="E32" s="141" t="s">
        <v>141</v>
      </c>
      <c r="F32" s="104" t="s">
        <v>140</v>
      </c>
      <c r="G32" s="141" t="s">
        <v>141</v>
      </c>
      <c r="H32" s="104" t="s">
        <v>140</v>
      </c>
      <c r="I32" s="141" t="s">
        <v>141</v>
      </c>
      <c r="J32" s="104" t="s">
        <v>140</v>
      </c>
      <c r="K32" s="141" t="s">
        <v>141</v>
      </c>
      <c r="L32" s="104" t="s">
        <v>140</v>
      </c>
      <c r="M32" s="141" t="s">
        <v>141</v>
      </c>
      <c r="N32" s="104" t="s">
        <v>140</v>
      </c>
      <c r="O32" s="141" t="s">
        <v>141</v>
      </c>
      <c r="P32" s="104" t="s">
        <v>140</v>
      </c>
      <c r="Q32" s="141" t="s">
        <v>141</v>
      </c>
      <c r="R32" s="104" t="s">
        <v>140</v>
      </c>
      <c r="S32" s="141" t="s">
        <v>141</v>
      </c>
      <c r="T32" s="104" t="s">
        <v>140</v>
      </c>
      <c r="U32" s="141" t="s">
        <v>141</v>
      </c>
    </row>
    <row r="33" spans="1:21" ht="13.5" x14ac:dyDescent="0.2">
      <c r="A33" s="201" t="s">
        <v>178</v>
      </c>
      <c r="B33" s="164">
        <v>12</v>
      </c>
      <c r="C33" s="163">
        <v>0</v>
      </c>
      <c r="D33" s="164">
        <v>16</v>
      </c>
      <c r="E33" s="165">
        <f>ROUND((C33*D33)/B33,2)</f>
        <v>0</v>
      </c>
      <c r="F33" s="164">
        <v>16</v>
      </c>
      <c r="G33" s="165">
        <f>ROUND((E33*F33)/D33,2)</f>
        <v>0</v>
      </c>
      <c r="H33" s="164">
        <v>16</v>
      </c>
      <c r="I33" s="165">
        <f>ROUND((G33*H33)/F33,2)</f>
        <v>0</v>
      </c>
      <c r="J33" s="164">
        <v>16</v>
      </c>
      <c r="K33" s="165">
        <f>ROUND((I33*J33)/H33,2)</f>
        <v>0</v>
      </c>
      <c r="L33" s="164">
        <v>16</v>
      </c>
      <c r="M33" s="165">
        <f>ROUND((K33*L33)/J33,2)</f>
        <v>0</v>
      </c>
      <c r="N33" s="164">
        <v>16</v>
      </c>
      <c r="O33" s="165">
        <f>ROUND((M33*N33)/L33,2)</f>
        <v>0</v>
      </c>
      <c r="P33" s="164">
        <v>16</v>
      </c>
      <c r="Q33" s="165">
        <f>ROUND((O33*P33)/N33,2)</f>
        <v>0</v>
      </c>
      <c r="R33" s="164">
        <v>16</v>
      </c>
      <c r="S33" s="165">
        <f>ROUND((Q33*R33)/P33,2)</f>
        <v>0</v>
      </c>
      <c r="T33" s="164">
        <v>16</v>
      </c>
      <c r="U33" s="165">
        <f>ROUND((S33*T33)/R33,2)</f>
        <v>0</v>
      </c>
    </row>
    <row r="34" spans="1:21" ht="13.5" x14ac:dyDescent="0.2">
      <c r="A34" s="193" t="s">
        <v>179</v>
      </c>
      <c r="B34" s="191">
        <v>12</v>
      </c>
      <c r="C34" s="163">
        <v>0</v>
      </c>
      <c r="D34" s="152">
        <v>16</v>
      </c>
      <c r="E34" s="166">
        <f t="shared" ref="E34:E40" si="27">ROUND((C34*D34)/B34,2)</f>
        <v>0</v>
      </c>
      <c r="F34" s="152">
        <v>16</v>
      </c>
      <c r="G34" s="166">
        <f t="shared" ref="G34:G40" si="28">ROUND((E34*F34)/D34,2)</f>
        <v>0</v>
      </c>
      <c r="H34" s="152">
        <v>16</v>
      </c>
      <c r="I34" s="166">
        <f t="shared" ref="I34:I40" si="29">ROUND((G34*H34)/F34,2)</f>
        <v>0</v>
      </c>
      <c r="J34" s="152">
        <v>16</v>
      </c>
      <c r="K34" s="166">
        <f t="shared" ref="K34:K40" si="30">ROUND((I34*J34)/H34,2)</f>
        <v>0</v>
      </c>
      <c r="L34" s="152">
        <v>16</v>
      </c>
      <c r="M34" s="166">
        <f t="shared" ref="M34:M40" si="31">ROUND((K34*L34)/J34,2)</f>
        <v>0</v>
      </c>
      <c r="N34" s="152">
        <v>16</v>
      </c>
      <c r="O34" s="166">
        <f t="shared" ref="O34:O40" si="32">ROUND((M34*N34)/L34,2)</f>
        <v>0</v>
      </c>
      <c r="P34" s="152">
        <v>16</v>
      </c>
      <c r="Q34" s="166">
        <f t="shared" ref="Q34:Q40" si="33">ROUND((O34*P34)/N34,2)</f>
        <v>0</v>
      </c>
      <c r="R34" s="152">
        <v>16</v>
      </c>
      <c r="S34" s="166">
        <f t="shared" ref="S34:S40" si="34">ROUND((Q34*R34)/P34,2)</f>
        <v>0</v>
      </c>
      <c r="T34" s="152">
        <v>16</v>
      </c>
      <c r="U34" s="166">
        <f t="shared" ref="U34:U40" si="35">ROUND((S34*T34)/R34,2)</f>
        <v>0</v>
      </c>
    </row>
    <row r="35" spans="1:21" ht="13.5" x14ac:dyDescent="0.2">
      <c r="A35" s="193" t="s">
        <v>147</v>
      </c>
      <c r="B35" s="191">
        <v>12</v>
      </c>
      <c r="C35" s="163">
        <v>0</v>
      </c>
      <c r="D35" s="152">
        <v>8</v>
      </c>
      <c r="E35" s="166">
        <f t="shared" si="27"/>
        <v>0</v>
      </c>
      <c r="F35" s="152">
        <v>8</v>
      </c>
      <c r="G35" s="166">
        <f t="shared" si="28"/>
        <v>0</v>
      </c>
      <c r="H35" s="152">
        <v>8</v>
      </c>
      <c r="I35" s="166">
        <f t="shared" si="29"/>
        <v>0</v>
      </c>
      <c r="J35" s="152">
        <v>8</v>
      </c>
      <c r="K35" s="166">
        <f t="shared" si="30"/>
        <v>0</v>
      </c>
      <c r="L35" s="152">
        <v>8</v>
      </c>
      <c r="M35" s="166">
        <f t="shared" si="31"/>
        <v>0</v>
      </c>
      <c r="N35" s="152">
        <v>8</v>
      </c>
      <c r="O35" s="166">
        <f t="shared" si="32"/>
        <v>0</v>
      </c>
      <c r="P35" s="152">
        <v>8</v>
      </c>
      <c r="Q35" s="166">
        <f t="shared" si="33"/>
        <v>0</v>
      </c>
      <c r="R35" s="152">
        <v>8</v>
      </c>
      <c r="S35" s="166">
        <f t="shared" si="34"/>
        <v>0</v>
      </c>
      <c r="T35" s="152">
        <v>8</v>
      </c>
      <c r="U35" s="166">
        <f t="shared" si="35"/>
        <v>0</v>
      </c>
    </row>
    <row r="36" spans="1:21" ht="13.5" x14ac:dyDescent="0.2">
      <c r="A36" s="193" t="s">
        <v>259</v>
      </c>
      <c r="B36" s="191">
        <v>30</v>
      </c>
      <c r="C36" s="163">
        <v>0</v>
      </c>
      <c r="D36" s="152">
        <v>4</v>
      </c>
      <c r="E36" s="166">
        <f t="shared" si="27"/>
        <v>0</v>
      </c>
      <c r="F36" s="152">
        <v>4</v>
      </c>
      <c r="G36" s="166">
        <f t="shared" si="28"/>
        <v>0</v>
      </c>
      <c r="H36" s="152">
        <v>4</v>
      </c>
      <c r="I36" s="166">
        <f t="shared" si="29"/>
        <v>0</v>
      </c>
      <c r="J36" s="152">
        <v>4</v>
      </c>
      <c r="K36" s="166">
        <f t="shared" si="30"/>
        <v>0</v>
      </c>
      <c r="L36" s="152">
        <v>4</v>
      </c>
      <c r="M36" s="166">
        <f t="shared" si="31"/>
        <v>0</v>
      </c>
      <c r="N36" s="152">
        <v>4</v>
      </c>
      <c r="O36" s="166">
        <f t="shared" si="32"/>
        <v>0</v>
      </c>
      <c r="P36" s="152">
        <v>4</v>
      </c>
      <c r="Q36" s="166">
        <f t="shared" si="33"/>
        <v>0</v>
      </c>
      <c r="R36" s="152">
        <v>4</v>
      </c>
      <c r="S36" s="166">
        <f t="shared" si="34"/>
        <v>0</v>
      </c>
      <c r="T36" s="152">
        <v>4</v>
      </c>
      <c r="U36" s="166">
        <f t="shared" si="35"/>
        <v>0</v>
      </c>
    </row>
    <row r="37" spans="1:21" ht="13.5" x14ac:dyDescent="0.2">
      <c r="A37" s="193" t="s">
        <v>180</v>
      </c>
      <c r="B37" s="191">
        <v>24</v>
      </c>
      <c r="C37" s="163">
        <v>0</v>
      </c>
      <c r="D37" s="152">
        <v>4</v>
      </c>
      <c r="E37" s="166">
        <f t="shared" si="27"/>
        <v>0</v>
      </c>
      <c r="F37" s="152">
        <v>4</v>
      </c>
      <c r="G37" s="166">
        <f t="shared" si="28"/>
        <v>0</v>
      </c>
      <c r="H37" s="152">
        <v>4</v>
      </c>
      <c r="I37" s="166">
        <f t="shared" si="29"/>
        <v>0</v>
      </c>
      <c r="J37" s="152">
        <v>4</v>
      </c>
      <c r="K37" s="166">
        <f t="shared" si="30"/>
        <v>0</v>
      </c>
      <c r="L37" s="152">
        <v>4</v>
      </c>
      <c r="M37" s="166">
        <f t="shared" si="31"/>
        <v>0</v>
      </c>
      <c r="N37" s="152">
        <v>4</v>
      </c>
      <c r="O37" s="166">
        <f t="shared" si="32"/>
        <v>0</v>
      </c>
      <c r="P37" s="152">
        <v>4</v>
      </c>
      <c r="Q37" s="166">
        <f t="shared" si="33"/>
        <v>0</v>
      </c>
      <c r="R37" s="152">
        <v>4</v>
      </c>
      <c r="S37" s="166">
        <f t="shared" si="34"/>
        <v>0</v>
      </c>
      <c r="T37" s="152">
        <v>4</v>
      </c>
      <c r="U37" s="166">
        <f t="shared" si="35"/>
        <v>0</v>
      </c>
    </row>
    <row r="38" spans="1:21" ht="13.5" x14ac:dyDescent="0.2">
      <c r="A38" s="193" t="s">
        <v>181</v>
      </c>
      <c r="B38" s="191">
        <v>6</v>
      </c>
      <c r="C38" s="163">
        <v>0</v>
      </c>
      <c r="D38" s="152">
        <v>32</v>
      </c>
      <c r="E38" s="166">
        <f t="shared" si="27"/>
        <v>0</v>
      </c>
      <c r="F38" s="152">
        <v>32</v>
      </c>
      <c r="G38" s="166">
        <f t="shared" si="28"/>
        <v>0</v>
      </c>
      <c r="H38" s="152">
        <v>32</v>
      </c>
      <c r="I38" s="166">
        <f t="shared" si="29"/>
        <v>0</v>
      </c>
      <c r="J38" s="152">
        <v>32</v>
      </c>
      <c r="K38" s="166">
        <f t="shared" si="30"/>
        <v>0</v>
      </c>
      <c r="L38" s="152">
        <v>32</v>
      </c>
      <c r="M38" s="166">
        <f t="shared" si="31"/>
        <v>0</v>
      </c>
      <c r="N38" s="152">
        <v>32</v>
      </c>
      <c r="O38" s="166">
        <f t="shared" si="32"/>
        <v>0</v>
      </c>
      <c r="P38" s="152">
        <v>32</v>
      </c>
      <c r="Q38" s="166">
        <f t="shared" si="33"/>
        <v>0</v>
      </c>
      <c r="R38" s="152">
        <v>32</v>
      </c>
      <c r="S38" s="166">
        <f t="shared" si="34"/>
        <v>0</v>
      </c>
      <c r="T38" s="152">
        <v>32</v>
      </c>
      <c r="U38" s="166">
        <f t="shared" si="35"/>
        <v>0</v>
      </c>
    </row>
    <row r="39" spans="1:21" ht="13.5" x14ac:dyDescent="0.2">
      <c r="A39" s="193" t="s">
        <v>182</v>
      </c>
      <c r="B39" s="191">
        <v>12</v>
      </c>
      <c r="C39" s="163">
        <v>0</v>
      </c>
      <c r="D39" s="152">
        <v>4</v>
      </c>
      <c r="E39" s="166">
        <f t="shared" si="27"/>
        <v>0</v>
      </c>
      <c r="F39" s="152">
        <v>4</v>
      </c>
      <c r="G39" s="166">
        <f t="shared" si="28"/>
        <v>0</v>
      </c>
      <c r="H39" s="152">
        <v>4</v>
      </c>
      <c r="I39" s="166">
        <f t="shared" si="29"/>
        <v>0</v>
      </c>
      <c r="J39" s="152">
        <v>4</v>
      </c>
      <c r="K39" s="166">
        <f t="shared" si="30"/>
        <v>0</v>
      </c>
      <c r="L39" s="152">
        <v>4</v>
      </c>
      <c r="M39" s="166">
        <f t="shared" si="31"/>
        <v>0</v>
      </c>
      <c r="N39" s="152">
        <v>4</v>
      </c>
      <c r="O39" s="166">
        <f t="shared" si="32"/>
        <v>0</v>
      </c>
      <c r="P39" s="152">
        <v>4</v>
      </c>
      <c r="Q39" s="166">
        <f t="shared" si="33"/>
        <v>0</v>
      </c>
      <c r="R39" s="152">
        <v>4</v>
      </c>
      <c r="S39" s="166">
        <f t="shared" si="34"/>
        <v>0</v>
      </c>
      <c r="T39" s="152">
        <v>4</v>
      </c>
      <c r="U39" s="166">
        <f t="shared" si="35"/>
        <v>0</v>
      </c>
    </row>
    <row r="40" spans="1:21" ht="14.25" thickBot="1" x14ac:dyDescent="0.25">
      <c r="A40" s="193" t="s">
        <v>148</v>
      </c>
      <c r="B40" s="191">
        <v>12</v>
      </c>
      <c r="C40" s="163">
        <v>0</v>
      </c>
      <c r="D40" s="152">
        <v>4</v>
      </c>
      <c r="E40" s="166">
        <f t="shared" si="27"/>
        <v>0</v>
      </c>
      <c r="F40" s="152">
        <v>4</v>
      </c>
      <c r="G40" s="166">
        <f t="shared" si="28"/>
        <v>0</v>
      </c>
      <c r="H40" s="152">
        <v>4</v>
      </c>
      <c r="I40" s="166">
        <f t="shared" si="29"/>
        <v>0</v>
      </c>
      <c r="J40" s="152">
        <v>4</v>
      </c>
      <c r="K40" s="166">
        <f t="shared" si="30"/>
        <v>0</v>
      </c>
      <c r="L40" s="152">
        <v>4</v>
      </c>
      <c r="M40" s="166">
        <f t="shared" si="31"/>
        <v>0</v>
      </c>
      <c r="N40" s="152">
        <v>4</v>
      </c>
      <c r="O40" s="166">
        <f t="shared" si="32"/>
        <v>0</v>
      </c>
      <c r="P40" s="152">
        <v>4</v>
      </c>
      <c r="Q40" s="166">
        <f t="shared" si="33"/>
        <v>0</v>
      </c>
      <c r="R40" s="152">
        <v>4</v>
      </c>
      <c r="S40" s="166">
        <f t="shared" si="34"/>
        <v>0</v>
      </c>
      <c r="T40" s="152">
        <v>4</v>
      </c>
      <c r="U40" s="166">
        <f t="shared" si="35"/>
        <v>0</v>
      </c>
    </row>
    <row r="41" spans="1:21" ht="14.25" thickBot="1" x14ac:dyDescent="0.25">
      <c r="A41" s="231" t="s">
        <v>149</v>
      </c>
      <c r="B41" s="232"/>
      <c r="C41" s="233"/>
      <c r="D41" s="167"/>
      <c r="E41" s="168">
        <f>SUM(E33:E40)</f>
        <v>0</v>
      </c>
      <c r="F41" s="167"/>
      <c r="G41" s="168">
        <f>SUM(G33:G40)</f>
        <v>0</v>
      </c>
      <c r="H41" s="167"/>
      <c r="I41" s="168">
        <f>SUM(I33:I40)</f>
        <v>0</v>
      </c>
      <c r="J41" s="167"/>
      <c r="K41" s="168">
        <f>SUM(K33:K40)</f>
        <v>0</v>
      </c>
      <c r="L41" s="167"/>
      <c r="M41" s="168">
        <f>SUM(M33:M40)</f>
        <v>0</v>
      </c>
      <c r="N41" s="167"/>
      <c r="O41" s="168">
        <f>SUM(O33:O40)</f>
        <v>0</v>
      </c>
      <c r="P41" s="167"/>
      <c r="Q41" s="168">
        <f>SUM(Q33:Q40)</f>
        <v>0</v>
      </c>
      <c r="R41" s="167"/>
      <c r="S41" s="168">
        <f>SUM(S33:S40)</f>
        <v>0</v>
      </c>
      <c r="T41" s="167"/>
      <c r="U41" s="168">
        <f>SUM(U33:U40)</f>
        <v>0</v>
      </c>
    </row>
    <row r="42" spans="1:21" s="103" customFormat="1" ht="19.5" customHeight="1" x14ac:dyDescent="0.2">
      <c r="A42" s="243" t="s">
        <v>154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5"/>
    </row>
    <row r="43" spans="1:21" s="103" customFormat="1" ht="19.5" customHeight="1" thickBot="1" x14ac:dyDescent="0.25">
      <c r="A43" s="246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8"/>
    </row>
    <row r="44" spans="1:21" ht="16.5" x14ac:dyDescent="0.2">
      <c r="A44" s="249" t="s">
        <v>155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</row>
    <row r="45" spans="1:21" ht="16.5" x14ac:dyDescent="0.2">
      <c r="A45" s="252" t="s">
        <v>156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4"/>
    </row>
    <row r="46" spans="1:21" ht="17.25" thickBot="1" x14ac:dyDescent="0.25">
      <c r="A46" s="255" t="s">
        <v>167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7"/>
    </row>
  </sheetData>
  <mergeCells count="47">
    <mergeCell ref="R31:S31"/>
    <mergeCell ref="A1:U1"/>
    <mergeCell ref="A2:U2"/>
    <mergeCell ref="A3:U3"/>
    <mergeCell ref="T4:U4"/>
    <mergeCell ref="T22:U22"/>
    <mergeCell ref="T31:U31"/>
    <mergeCell ref="R4:S4"/>
    <mergeCell ref="R22:S22"/>
    <mergeCell ref="N4:O4"/>
    <mergeCell ref="N22:O22"/>
    <mergeCell ref="N31:O31"/>
    <mergeCell ref="L31:M31"/>
    <mergeCell ref="P4:Q4"/>
    <mergeCell ref="P22:Q22"/>
    <mergeCell ref="P31:Q31"/>
    <mergeCell ref="L4:M4"/>
    <mergeCell ref="L22:M22"/>
    <mergeCell ref="J4:K4"/>
    <mergeCell ref="J22:K22"/>
    <mergeCell ref="J31:K31"/>
    <mergeCell ref="A42:U43"/>
    <mergeCell ref="A44:U44"/>
    <mergeCell ref="A45:U45"/>
    <mergeCell ref="A46:U46"/>
    <mergeCell ref="F4:G4"/>
    <mergeCell ref="F22:G22"/>
    <mergeCell ref="H4:I4"/>
    <mergeCell ref="H22:I22"/>
    <mergeCell ref="H31:I31"/>
    <mergeCell ref="F31:G31"/>
    <mergeCell ref="D4:E4"/>
    <mergeCell ref="A20:C20"/>
    <mergeCell ref="A21:C21"/>
    <mergeCell ref="A4:A5"/>
    <mergeCell ref="B4:B5"/>
    <mergeCell ref="C4:C5"/>
    <mergeCell ref="A22:A23"/>
    <mergeCell ref="A41:C41"/>
    <mergeCell ref="D22:E22"/>
    <mergeCell ref="A31:A32"/>
    <mergeCell ref="B31:B32"/>
    <mergeCell ref="C31:C32"/>
    <mergeCell ref="D31:E31"/>
    <mergeCell ref="A30:C30"/>
    <mergeCell ref="B22:B23"/>
    <mergeCell ref="C22:C23"/>
  </mergeCells>
  <printOptions horizontalCentered="1"/>
  <pageMargins left="0.78740157480314965" right="0.78740157480314965" top="0.70866141732283472" bottom="1.0629921259842521" header="0.31496062992125984" footer="0.51181102362204722"/>
  <pageSetup paperSize="9" scale="51" fitToHeight="3" orientation="landscape" r:id="rId1"/>
  <headerFooter alignWithMargins="0">
    <oddHeader>&amp;R&amp;9Planilha MODELO</oddHeader>
    <oddFooter>&amp;C&amp;9&amp;A - Pág. 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100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255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51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49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174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50" t="s">
        <v>202</v>
      </c>
      <c r="C105" s="107"/>
      <c r="D105" s="107"/>
      <c r="E105" s="23">
        <f>'Insumos, Uniformes, EPI''s- P II'!U30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49" t="s">
        <v>203</v>
      </c>
      <c r="C106" s="88"/>
      <c r="D106" s="88"/>
      <c r="E106" s="89">
        <f>'Insumos, Uniformes, EPI''s- P II'!U41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49" t="s">
        <v>204</v>
      </c>
      <c r="C107" s="88"/>
      <c r="D107" s="88"/>
      <c r="E107" s="89">
        <f>'Insumos, Uniformes, EPI''s- P II'!U21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49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49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49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49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pageSetUpPr fitToPage="1"/>
  </sheetPr>
  <dimension ref="A1:N34"/>
  <sheetViews>
    <sheetView view="pageBreakPreview" topLeftCell="A7" zoomScaleNormal="115" zoomScaleSheetLayoutView="100" workbookViewId="0">
      <selection activeCell="K20" sqref="K20"/>
    </sheetView>
  </sheetViews>
  <sheetFormatPr defaultColWidth="11.7109375" defaultRowHeight="16.5" x14ac:dyDescent="0.2"/>
  <cols>
    <col min="1" max="1" width="23.42578125" style="66" customWidth="1"/>
    <col min="2" max="2" width="29.85546875" style="66" customWidth="1"/>
    <col min="3" max="3" width="30" style="66" bestFit="1" customWidth="1"/>
    <col min="4" max="4" width="8.140625" style="66" bestFit="1" customWidth="1"/>
    <col min="5" max="5" width="8" style="66" bestFit="1" customWidth="1"/>
    <col min="6" max="6" width="7.7109375" style="66" customWidth="1"/>
    <col min="7" max="7" width="12.85546875" style="66" bestFit="1" customWidth="1"/>
    <col min="8" max="8" width="18.28515625" style="66" bestFit="1" customWidth="1"/>
    <col min="9" max="9" width="20.42578125" style="66" bestFit="1" customWidth="1"/>
    <col min="10" max="10" width="18" style="110" bestFit="1" customWidth="1"/>
    <col min="11" max="11" width="15.28515625" style="66" bestFit="1" customWidth="1"/>
    <col min="12" max="12" width="18" style="66" bestFit="1" customWidth="1"/>
    <col min="13" max="13" width="15" style="66" bestFit="1" customWidth="1"/>
    <col min="14" max="16384" width="11.7109375" style="66"/>
  </cols>
  <sheetData>
    <row r="1" spans="1:13" ht="26.25" customHeight="1" x14ac:dyDescent="0.2">
      <c r="A1" s="387" t="s">
        <v>175</v>
      </c>
      <c r="B1" s="388"/>
      <c r="C1" s="388"/>
      <c r="D1" s="388"/>
      <c r="E1" s="388"/>
      <c r="F1" s="388"/>
      <c r="G1" s="388"/>
      <c r="H1" s="388"/>
      <c r="I1" s="389"/>
    </row>
    <row r="2" spans="1:13" ht="26.25" customHeight="1" thickBot="1" x14ac:dyDescent="0.25">
      <c r="A2" s="390" t="s">
        <v>263</v>
      </c>
      <c r="B2" s="391"/>
      <c r="C2" s="391"/>
      <c r="D2" s="391"/>
      <c r="E2" s="391"/>
      <c r="F2" s="391"/>
      <c r="G2" s="391"/>
      <c r="H2" s="391"/>
      <c r="I2" s="392"/>
    </row>
    <row r="3" spans="1:13" ht="38.25" customHeight="1" thickBot="1" x14ac:dyDescent="0.25">
      <c r="A3" s="393" t="s">
        <v>206</v>
      </c>
      <c r="B3" s="394"/>
      <c r="C3" s="394"/>
      <c r="D3" s="394"/>
      <c r="E3" s="394"/>
      <c r="F3" s="394"/>
      <c r="G3" s="394"/>
      <c r="H3" s="394"/>
      <c r="I3" s="395"/>
    </row>
    <row r="4" spans="1:13" s="67" customFormat="1" ht="25.5" x14ac:dyDescent="0.2">
      <c r="A4" s="396" t="s">
        <v>14</v>
      </c>
      <c r="B4" s="397"/>
      <c r="C4" s="398"/>
      <c r="D4" s="100" t="s">
        <v>144</v>
      </c>
      <c r="E4" s="142" t="s">
        <v>143</v>
      </c>
      <c r="F4" s="142" t="s">
        <v>142</v>
      </c>
      <c r="G4" s="143" t="s">
        <v>18</v>
      </c>
      <c r="H4" s="142" t="s">
        <v>16</v>
      </c>
      <c r="I4" s="144" t="s">
        <v>17</v>
      </c>
      <c r="J4" s="111"/>
      <c r="K4" s="68"/>
    </row>
    <row r="5" spans="1:13" ht="18" customHeight="1" x14ac:dyDescent="0.2">
      <c r="A5" s="140" t="str">
        <f>'Vigia NOT desarm - ASITU'!F16</f>
        <v>VIGILANTE DESARMADO</v>
      </c>
      <c r="B5" s="134" t="str">
        <f>'Vigia NOT desarm - ASITU'!F20</f>
        <v>12 HORAS NOTURNO</v>
      </c>
      <c r="C5" s="134" t="str">
        <f>'Vigia NOT desarm - ASITU'!F7</f>
        <v>ITUVERAVA/SP (ASITU)</v>
      </c>
      <c r="D5" s="130">
        <f>'Vigia NOT desarm - ASITU'!F21</f>
        <v>2</v>
      </c>
      <c r="E5" s="130">
        <f>'Vigia NOT desarm - ASITU'!F22</f>
        <v>1</v>
      </c>
      <c r="F5" s="130">
        <f>E5*D5</f>
        <v>2</v>
      </c>
      <c r="G5" s="131">
        <f ca="1">'Vigia NOT desarm - ASITU'!G133</f>
        <v>0</v>
      </c>
      <c r="H5" s="132">
        <f t="shared" ref="H5:H6" ca="1" si="0">ROUND((G5*E5),2)</f>
        <v>0</v>
      </c>
      <c r="I5" s="133">
        <f t="shared" ref="I5:I6" ca="1" si="1">H5*12</f>
        <v>0</v>
      </c>
      <c r="K5" s="68"/>
      <c r="L5" s="68"/>
      <c r="M5" s="68"/>
    </row>
    <row r="6" spans="1:13" ht="18" customHeight="1" x14ac:dyDescent="0.2">
      <c r="A6" s="140" t="str">
        <f>'Vigia DIU desarm - ASITU'!F16</f>
        <v>VIGILANTE DESARMADO</v>
      </c>
      <c r="B6" s="134" t="str">
        <f>'Vigia DIU desarm - ASITU'!F20</f>
        <v>12 HORAS DIURNO</v>
      </c>
      <c r="C6" s="134" t="str">
        <f>'Vigia DIU desarm - ASITU'!F7</f>
        <v>ITUVERAVA/SP (ASITU)</v>
      </c>
      <c r="D6" s="130">
        <f>'Vigia DIU desarm - ASITU'!F21</f>
        <v>2</v>
      </c>
      <c r="E6" s="130">
        <f>'Vigia DIU desarm - ASITU'!F22</f>
        <v>1</v>
      </c>
      <c r="F6" s="130">
        <f t="shared" ref="F6" si="2">E6*D6</f>
        <v>2</v>
      </c>
      <c r="G6" s="131">
        <f ca="1">'Vigia DIU desarm - ASITU'!G133</f>
        <v>0</v>
      </c>
      <c r="H6" s="132">
        <f t="shared" ca="1" si="0"/>
        <v>0</v>
      </c>
      <c r="I6" s="133">
        <f t="shared" ca="1" si="1"/>
        <v>0</v>
      </c>
      <c r="K6" s="68"/>
      <c r="L6" s="68"/>
      <c r="M6" s="68"/>
    </row>
    <row r="7" spans="1:13" s="109" customFormat="1" ht="18" customHeight="1" x14ac:dyDescent="0.2">
      <c r="A7" s="399" t="s">
        <v>229</v>
      </c>
      <c r="B7" s="400"/>
      <c r="C7" s="400"/>
      <c r="D7" s="400"/>
      <c r="E7" s="135">
        <f>SUM(E5:E6)</f>
        <v>2</v>
      </c>
      <c r="F7" s="136">
        <f>SUM(F5:F6)</f>
        <v>4</v>
      </c>
      <c r="G7" s="137"/>
      <c r="H7" s="137">
        <f ca="1">SUM(H5:H6)</f>
        <v>0</v>
      </c>
      <c r="I7" s="138">
        <f ca="1">SUM(I5:I6)</f>
        <v>0</v>
      </c>
      <c r="J7" s="112"/>
      <c r="K7" s="108"/>
      <c r="L7" s="108"/>
      <c r="M7" s="108"/>
    </row>
    <row r="8" spans="1:13" ht="18" customHeight="1" x14ac:dyDescent="0.2">
      <c r="A8" s="140" t="str">
        <f>'Vigia NOT desarm - ASOUR'!F16</f>
        <v>VIGILANTE DESARMADO</v>
      </c>
      <c r="B8" s="134" t="str">
        <f>'Vigia NOT desarm - ASOUR'!F20</f>
        <v>12 HORAS NOTURNO</v>
      </c>
      <c r="C8" s="134" t="str">
        <f>'Vigia NOT desarm - ASOUR'!F7</f>
        <v>OURINHOS/SP (ASOUR)</v>
      </c>
      <c r="D8" s="130">
        <f>'Vigia NOT desarm - ASOUR'!F21</f>
        <v>2</v>
      </c>
      <c r="E8" s="130">
        <f>'Vigia NOT desarm - ASOUR'!F22</f>
        <v>1</v>
      </c>
      <c r="F8" s="130">
        <f>E8*D8</f>
        <v>2</v>
      </c>
      <c r="G8" s="131">
        <f ca="1">'Vigia NOT desarm - ASOUR'!G133</f>
        <v>0</v>
      </c>
      <c r="H8" s="132">
        <f t="shared" ref="H8:H9" ca="1" si="3">ROUND((G8*E8),2)</f>
        <v>0</v>
      </c>
      <c r="I8" s="133">
        <f t="shared" ref="I8:I9" ca="1" si="4">H8*12</f>
        <v>0</v>
      </c>
      <c r="K8" s="68"/>
      <c r="L8" s="68"/>
      <c r="M8" s="68"/>
    </row>
    <row r="9" spans="1:13" ht="18" customHeight="1" x14ac:dyDescent="0.2">
      <c r="A9" s="140" t="str">
        <f>'Vigia DIU desarm - ASOUR'!F16</f>
        <v>VIGILANTE DESARMADO</v>
      </c>
      <c r="B9" s="134" t="str">
        <f>'Vigia DIU desarm - ASOUR'!F20</f>
        <v>12 HORAS DIURNO</v>
      </c>
      <c r="C9" s="134" t="str">
        <f>'Vigia DIU desarm - ASOUR'!F7</f>
        <v>OURINHOS/SP (ASOUR)</v>
      </c>
      <c r="D9" s="130">
        <f>'Vigia DIU desarm - ASOUR'!F21</f>
        <v>2</v>
      </c>
      <c r="E9" s="130">
        <f>'Vigia DIU desarm - ASOUR'!F22</f>
        <v>1</v>
      </c>
      <c r="F9" s="130">
        <f t="shared" ref="F9" si="5">E9*D9</f>
        <v>2</v>
      </c>
      <c r="G9" s="131">
        <f ca="1">'Vigia DIU desarm - ASOUR'!G133</f>
        <v>0</v>
      </c>
      <c r="H9" s="132">
        <f t="shared" ca="1" si="3"/>
        <v>0</v>
      </c>
      <c r="I9" s="133">
        <f t="shared" ca="1" si="4"/>
        <v>0</v>
      </c>
      <c r="K9" s="68"/>
      <c r="L9" s="68"/>
      <c r="M9" s="68"/>
    </row>
    <row r="10" spans="1:13" s="109" customFormat="1" ht="18" customHeight="1" x14ac:dyDescent="0.2">
      <c r="A10" s="399" t="s">
        <v>230</v>
      </c>
      <c r="B10" s="400"/>
      <c r="C10" s="400"/>
      <c r="D10" s="401"/>
      <c r="E10" s="139">
        <f>SUM(E8:E9)</f>
        <v>2</v>
      </c>
      <c r="F10" s="139">
        <f>SUM(F8:F9)</f>
        <v>4</v>
      </c>
      <c r="G10" s="137"/>
      <c r="H10" s="137">
        <f ca="1">SUM(H8:H9)</f>
        <v>0</v>
      </c>
      <c r="I10" s="138">
        <f ca="1">SUM(I8:I9)</f>
        <v>0</v>
      </c>
      <c r="J10" s="112"/>
      <c r="K10" s="108"/>
      <c r="L10" s="108"/>
      <c r="M10" s="108"/>
    </row>
    <row r="11" spans="1:13" ht="18" customHeight="1" x14ac:dyDescent="0.2">
      <c r="A11" s="129" t="str">
        <f>'Vigia NOT desarm - ARPAP'!F16</f>
        <v>VIGILANTE DESARMADO</v>
      </c>
      <c r="B11" s="134" t="str">
        <f>'Vigia NOT desarm - ARPAP'!F20</f>
        <v>12 HORAS NOTURNO</v>
      </c>
      <c r="C11" s="134" t="str">
        <f>'Vigia NOT desarm - ARPAP'!F7</f>
        <v>PARAGUAÇU PAULISTA/SP (ARPAP)</v>
      </c>
      <c r="D11" s="130">
        <f>'Vigia NOT desarm - ARPAP'!F21</f>
        <v>2</v>
      </c>
      <c r="E11" s="130">
        <f>'Vigia NOT desarm - ARPAP'!F22</f>
        <v>1</v>
      </c>
      <c r="F11" s="130">
        <f>E11*D11</f>
        <v>2</v>
      </c>
      <c r="G11" s="131">
        <f ca="1">'Vigia NOT desarm - ARPAP'!G133</f>
        <v>0</v>
      </c>
      <c r="H11" s="132">
        <f ca="1">ROUND(G11*E11,2)</f>
        <v>0</v>
      </c>
      <c r="I11" s="133">
        <f ca="1">H11*12</f>
        <v>0</v>
      </c>
      <c r="K11" s="68"/>
      <c r="L11" s="68"/>
      <c r="M11" s="68"/>
    </row>
    <row r="12" spans="1:13" ht="18" customHeight="1" x14ac:dyDescent="0.2">
      <c r="A12" s="129" t="str">
        <f>'Vigia DIU desarm - ARPAP'!F16</f>
        <v>VIGILANTE DESARMADO</v>
      </c>
      <c r="B12" s="134" t="str">
        <f>'Vigia DIU desarm - ARPAP'!F20</f>
        <v>12 HORAS DIURNO</v>
      </c>
      <c r="C12" s="134" t="str">
        <f>'Vigia DIU desarm - ARPAP'!F7</f>
        <v>PARAGUAÇU PAULISTA/SP (ARPAP)</v>
      </c>
      <c r="D12" s="130">
        <f>'Vigia DIU desarm - ARPAP'!F21</f>
        <v>2</v>
      </c>
      <c r="E12" s="130">
        <f>'Vigia DIU desarm - ARPAP'!F22</f>
        <v>1</v>
      </c>
      <c r="F12" s="130">
        <f>E12*D12</f>
        <v>2</v>
      </c>
      <c r="G12" s="131">
        <f ca="1">'Vigia DIU desarm - ARPAP'!G133</f>
        <v>0</v>
      </c>
      <c r="H12" s="132">
        <f ca="1">ROUND(G12*E12,2)</f>
        <v>0</v>
      </c>
      <c r="I12" s="133">
        <f ca="1">H12*12</f>
        <v>0</v>
      </c>
      <c r="K12" s="68"/>
      <c r="L12" s="68"/>
      <c r="M12" s="68"/>
    </row>
    <row r="13" spans="1:13" s="109" customFormat="1" ht="18" customHeight="1" x14ac:dyDescent="0.2">
      <c r="A13" s="399" t="s">
        <v>231</v>
      </c>
      <c r="B13" s="400"/>
      <c r="C13" s="400"/>
      <c r="D13" s="401"/>
      <c r="E13" s="139">
        <f>SUM(E11:E12)</f>
        <v>2</v>
      </c>
      <c r="F13" s="139">
        <f>SUM(F11:F12)</f>
        <v>4</v>
      </c>
      <c r="G13" s="137"/>
      <c r="H13" s="137">
        <f ca="1">SUM(H11:H12)</f>
        <v>0</v>
      </c>
      <c r="I13" s="138">
        <f ca="1">SUM(I11:I12)</f>
        <v>0</v>
      </c>
      <c r="J13" s="112"/>
      <c r="K13" s="108"/>
      <c r="L13" s="108"/>
      <c r="M13" s="108"/>
    </row>
    <row r="14" spans="1:13" ht="18" customHeight="1" x14ac:dyDescent="0.2">
      <c r="A14" s="129" t="str">
        <f>'Vigia NOT desarm - ARPED'!F16</f>
        <v>VIGILANTE DESARMADO</v>
      </c>
      <c r="B14" s="134" t="str">
        <f>'Vigia NOT desarm - ARPED'!F20</f>
        <v>12 HORAS NOTURNO</v>
      </c>
      <c r="C14" s="134" t="str">
        <f>'Vigia NOT desarm - ARPED'!F7</f>
        <v>PEDERNEIRAS/SP (ARPED)</v>
      </c>
      <c r="D14" s="130">
        <f>'Vigia NOT desarm - ARPED'!F21</f>
        <v>2</v>
      </c>
      <c r="E14" s="130">
        <f>'Vigia NOT desarm - ARPED'!F22</f>
        <v>1</v>
      </c>
      <c r="F14" s="130">
        <f>E14*D14</f>
        <v>2</v>
      </c>
      <c r="G14" s="131">
        <f ca="1">'Vigia NOT desarm - ARPED'!G133</f>
        <v>0</v>
      </c>
      <c r="H14" s="132">
        <f ca="1">G14*E14</f>
        <v>0</v>
      </c>
      <c r="I14" s="133">
        <f ca="1">H14*12</f>
        <v>0</v>
      </c>
      <c r="K14" s="68"/>
      <c r="L14" s="68"/>
      <c r="M14" s="68"/>
    </row>
    <row r="15" spans="1:13" ht="18" customHeight="1" x14ac:dyDescent="0.2">
      <c r="A15" s="129" t="str">
        <f>'Vigia DIU desarm - ARPED'!F16</f>
        <v>VIGILANTE DESARMADO</v>
      </c>
      <c r="B15" s="134" t="str">
        <f>'Vigia DIU desarm - ARPED'!F20</f>
        <v>12 HORAS DIURNO</v>
      </c>
      <c r="C15" s="134" t="str">
        <f>'Vigia DIU desarm - ARPED'!F7</f>
        <v>PEDERNEIRAS/SP (ARPED)</v>
      </c>
      <c r="D15" s="130">
        <f>'Vigia DIU desarm - ARPED'!F21</f>
        <v>2</v>
      </c>
      <c r="E15" s="130">
        <f>'Vigia DIU desarm - ARPED'!F22</f>
        <v>1</v>
      </c>
      <c r="F15" s="130">
        <f>E15*D15</f>
        <v>2</v>
      </c>
      <c r="G15" s="131">
        <f ca="1">'Vigia DIU desarm - ARPED'!G133</f>
        <v>0</v>
      </c>
      <c r="H15" s="132">
        <f ca="1">G15*E15</f>
        <v>0</v>
      </c>
      <c r="I15" s="133">
        <f ca="1">H15*12</f>
        <v>0</v>
      </c>
      <c r="K15" s="68"/>
      <c r="L15" s="68"/>
      <c r="M15" s="68"/>
    </row>
    <row r="16" spans="1:13" s="109" customFormat="1" ht="18" customHeight="1" x14ac:dyDescent="0.2">
      <c r="A16" s="399" t="s">
        <v>232</v>
      </c>
      <c r="B16" s="400"/>
      <c r="C16" s="400"/>
      <c r="D16" s="401"/>
      <c r="E16" s="139">
        <f>SUM(E14:E15)</f>
        <v>2</v>
      </c>
      <c r="F16" s="139">
        <f>SUM(F14:F15)</f>
        <v>4</v>
      </c>
      <c r="G16" s="137"/>
      <c r="H16" s="137">
        <f ca="1">SUM(H14:H15)</f>
        <v>0</v>
      </c>
      <c r="I16" s="138">
        <f ca="1">SUM(I14:I15)</f>
        <v>0</v>
      </c>
      <c r="J16" s="112"/>
      <c r="K16" s="108"/>
      <c r="L16" s="108"/>
      <c r="M16" s="108"/>
    </row>
    <row r="17" spans="1:14" ht="18" customHeight="1" x14ac:dyDescent="0.2">
      <c r="A17" s="147" t="str">
        <f>'Vigia NOT desarm - ASRIB'!F16</f>
        <v>VIGILANTE DESARMADO</v>
      </c>
      <c r="B17" s="148" t="str">
        <f>'Vigia NOT desarm - ASRIB'!F20</f>
        <v>12 HORAS NOTURNO</v>
      </c>
      <c r="C17" s="148" t="str">
        <f>'Vigia NOT desarm - ASRIB'!F7</f>
        <v>RIBEIRÃO PRETO/SP (ASRIB)</v>
      </c>
      <c r="D17" s="145">
        <f>'Vigia NOT desarm - ASRIB'!F21</f>
        <v>2</v>
      </c>
      <c r="E17" s="145">
        <f>'Vigia NOT desarm - ASRIB'!F22</f>
        <v>1</v>
      </c>
      <c r="F17" s="145">
        <f>E17*D17</f>
        <v>2</v>
      </c>
      <c r="G17" s="131">
        <f ca="1">'Vigia NOT desarm - ASRIB'!G133</f>
        <v>0</v>
      </c>
      <c r="H17" s="131">
        <f ca="1">G17*E17</f>
        <v>0</v>
      </c>
      <c r="I17" s="146">
        <f ca="1">H17*12</f>
        <v>0</v>
      </c>
      <c r="K17" s="68"/>
      <c r="L17" s="68"/>
      <c r="M17" s="68"/>
    </row>
    <row r="18" spans="1:14" ht="18" customHeight="1" x14ac:dyDescent="0.2">
      <c r="A18" s="147" t="str">
        <f>'Vigia DIU desarm - ASRIB'!F16</f>
        <v>VIGILANTE DESARMADO</v>
      </c>
      <c r="B18" s="148" t="str">
        <f>'Vigia DIU desarm - ASRIB'!F20</f>
        <v>12 HORAS DIURNO</v>
      </c>
      <c r="C18" s="148" t="str">
        <f>'Vigia DIU desarm - ASRIB'!F7</f>
        <v>RIBEIRÃO PRETO/SP (ASRIB)</v>
      </c>
      <c r="D18" s="145">
        <f>'Vigia DIU desarm - ASRIB'!F21</f>
        <v>2</v>
      </c>
      <c r="E18" s="145">
        <f>'Vigia DIU desarm - ASRIB'!F22</f>
        <v>1</v>
      </c>
      <c r="F18" s="145">
        <f>D18*E18</f>
        <v>2</v>
      </c>
      <c r="G18" s="131">
        <f ca="1">'Vigia DIU desarm - ASRIB'!G133</f>
        <v>0</v>
      </c>
      <c r="H18" s="131">
        <f ca="1">G18*E18</f>
        <v>0</v>
      </c>
      <c r="I18" s="146">
        <f ca="1">H18*12</f>
        <v>0</v>
      </c>
      <c r="K18" s="68"/>
      <c r="L18" s="68"/>
      <c r="M18" s="68"/>
    </row>
    <row r="19" spans="1:14" ht="18" customHeight="1" x14ac:dyDescent="0.2">
      <c r="A19" s="399" t="s">
        <v>233</v>
      </c>
      <c r="B19" s="400"/>
      <c r="C19" s="400"/>
      <c r="D19" s="401"/>
      <c r="E19" s="139">
        <f>SUM(E17:E18)</f>
        <v>2</v>
      </c>
      <c r="F19" s="139">
        <f>SUM(F17:F18)</f>
        <v>4</v>
      </c>
      <c r="G19" s="137"/>
      <c r="H19" s="137">
        <f ca="1">SUM(H17:H18)</f>
        <v>0</v>
      </c>
      <c r="I19" s="138">
        <f ca="1">SUM(I17:I18)</f>
        <v>0</v>
      </c>
      <c r="K19" s="68"/>
      <c r="L19" s="68"/>
      <c r="M19" s="68"/>
    </row>
    <row r="20" spans="1:14" ht="18" customHeight="1" x14ac:dyDescent="0.2">
      <c r="A20" s="147" t="str">
        <f>'Vigia NOT desarm - ARSAN 123'!F16</f>
        <v>VIGILANTE DESARMADO</v>
      </c>
      <c r="B20" s="148" t="str">
        <f>'Vigia NOT desarm - ARSAN 123'!F20</f>
        <v>12 HORAS NOTURNO</v>
      </c>
      <c r="C20" s="148" t="str">
        <f>'Vigia NOT desarm - ARSAN 123'!F7</f>
        <v>SANTOS/SP (ARSAN 123)</v>
      </c>
      <c r="D20" s="145">
        <f>'Vigia NOT desarm - ARSAN 123'!F21</f>
        <v>2</v>
      </c>
      <c r="E20" s="145">
        <f>'Vigia NOT desarm - ARSAN 123'!F22</f>
        <v>1</v>
      </c>
      <c r="F20" s="145">
        <f>D20*E20</f>
        <v>2</v>
      </c>
      <c r="G20" s="131">
        <f ca="1">'Vigia NOT desarm - ARSAN 123'!G133</f>
        <v>0</v>
      </c>
      <c r="H20" s="131">
        <f ca="1">G20*E20</f>
        <v>0</v>
      </c>
      <c r="I20" s="146">
        <f ca="1">H20*12</f>
        <v>0</v>
      </c>
      <c r="K20" s="68"/>
      <c r="L20" s="68"/>
      <c r="M20" s="68"/>
    </row>
    <row r="21" spans="1:14" ht="18" customHeight="1" x14ac:dyDescent="0.2">
      <c r="A21" s="147" t="str">
        <f>'Vigia DIU desarm - ARSAN 123'!F16</f>
        <v>VIGILANTE DESARMADO</v>
      </c>
      <c r="B21" s="148" t="str">
        <f>'Vigia DIU desarm - ARSAN 123'!F20</f>
        <v>12 HORAS DIURNO</v>
      </c>
      <c r="C21" s="148" t="str">
        <f>'Vigia DIU desarm - ARSAN 123'!F7</f>
        <v>SANTOS/SP (ARSAN 123)</v>
      </c>
      <c r="D21" s="145">
        <f>'Vigia DIU desarm - ARSAN 123'!F21</f>
        <v>2</v>
      </c>
      <c r="E21" s="145">
        <f>'Vigia DIU desarm - ARSAN 123'!F22</f>
        <v>1</v>
      </c>
      <c r="F21" s="145">
        <f>D21*E21</f>
        <v>2</v>
      </c>
      <c r="G21" s="131">
        <f ca="1">'Vigia DIU desarm - ARSAN 123'!G133</f>
        <v>0</v>
      </c>
      <c r="H21" s="131">
        <f ca="1">G21*E21</f>
        <v>0</v>
      </c>
      <c r="I21" s="146">
        <f ca="1">H21*12</f>
        <v>0</v>
      </c>
      <c r="K21" s="68"/>
      <c r="L21" s="68"/>
      <c r="M21" s="68"/>
    </row>
    <row r="22" spans="1:14" s="173" customFormat="1" ht="18" customHeight="1" x14ac:dyDescent="0.2">
      <c r="A22" s="399" t="s">
        <v>234</v>
      </c>
      <c r="B22" s="400"/>
      <c r="C22" s="400"/>
      <c r="D22" s="401"/>
      <c r="E22" s="139">
        <f>SUM(E20:E21)</f>
        <v>2</v>
      </c>
      <c r="F22" s="139">
        <f>SUM(F20:F21)</f>
        <v>4</v>
      </c>
      <c r="G22" s="137"/>
      <c r="H22" s="137">
        <f ca="1">SUM(H20:H21)</f>
        <v>0</v>
      </c>
      <c r="I22" s="138">
        <f ca="1">SUM(I20:I21)</f>
        <v>0</v>
      </c>
      <c r="J22" s="171"/>
      <c r="K22" s="172"/>
      <c r="L22" s="172"/>
      <c r="M22" s="172"/>
    </row>
    <row r="23" spans="1:14" ht="18" customHeight="1" x14ac:dyDescent="0.2">
      <c r="A23" s="170" t="str">
        <f>'Vigia NOT desarm - ARSAN 141'!F16</f>
        <v>VIGILANTE DESARMADO</v>
      </c>
      <c r="B23" s="148" t="str">
        <f>'Vigia NOT desarm - ARSAN 141'!F20</f>
        <v>12 HORAS NOTURNO</v>
      </c>
      <c r="C23" s="148" t="str">
        <f>'Vigia NOT desarm - ARSAN 141'!F7</f>
        <v>SANTOS/SP (ARSAN 141)</v>
      </c>
      <c r="D23" s="145">
        <f>'Vigia NOT desarm - ARSAN 141'!F21</f>
        <v>2</v>
      </c>
      <c r="E23" s="145">
        <f>'Vigia NOT desarm - ARSAN 141'!F22</f>
        <v>1</v>
      </c>
      <c r="F23" s="145">
        <f>D23*E23</f>
        <v>2</v>
      </c>
      <c r="G23" s="131">
        <f ca="1">'Vigia NOT desarm - ARSAN 141'!G133</f>
        <v>0</v>
      </c>
      <c r="H23" s="131">
        <f ca="1">G23*E23</f>
        <v>0</v>
      </c>
      <c r="I23" s="146">
        <f ca="1">H23*12</f>
        <v>0</v>
      </c>
      <c r="K23" s="68"/>
      <c r="L23" s="68"/>
      <c r="M23" s="68"/>
    </row>
    <row r="24" spans="1:14" ht="18" customHeight="1" x14ac:dyDescent="0.2">
      <c r="A24" s="170" t="str">
        <f>'Vigia DIU desarm - ARSAN 141'!F16</f>
        <v>VIGILANTE DESARMADO</v>
      </c>
      <c r="B24" s="148" t="str">
        <f>'Vigia DIU desarm - ARSAN 141'!F20</f>
        <v>12 HORAS DIURNO</v>
      </c>
      <c r="C24" s="148" t="str">
        <f>'Vigia DIU desarm - ARSAN 141'!F7</f>
        <v>SANTOS/SP (ARSAN 141)</v>
      </c>
      <c r="D24" s="145">
        <f>'Vigia DIU desarm - ARSAN 141'!F21</f>
        <v>2</v>
      </c>
      <c r="E24" s="145">
        <f>'Vigia DIU desarm - ARSAN 141'!F22</f>
        <v>1</v>
      </c>
      <c r="F24" s="145">
        <f>E24*D24</f>
        <v>2</v>
      </c>
      <c r="G24" s="131">
        <f ca="1">'Vigia DIU desarm - ARSAN 141'!G133</f>
        <v>0</v>
      </c>
      <c r="H24" s="131">
        <f ca="1">G24*E24</f>
        <v>0</v>
      </c>
      <c r="I24" s="146">
        <f ca="1">H24*12</f>
        <v>0</v>
      </c>
      <c r="K24" s="68"/>
      <c r="L24" s="68"/>
      <c r="M24" s="68"/>
    </row>
    <row r="25" spans="1:14" s="173" customFormat="1" ht="18" customHeight="1" x14ac:dyDescent="0.2">
      <c r="A25" s="399" t="s">
        <v>235</v>
      </c>
      <c r="B25" s="400"/>
      <c r="C25" s="400"/>
      <c r="D25" s="401"/>
      <c r="E25" s="139">
        <f>SUM(E23:E24)</f>
        <v>2</v>
      </c>
      <c r="F25" s="139">
        <f>SUM(F23:F24)</f>
        <v>4</v>
      </c>
      <c r="G25" s="137"/>
      <c r="H25" s="137">
        <f ca="1">SUM(H23:H24)</f>
        <v>0</v>
      </c>
      <c r="I25" s="138">
        <f ca="1">SUM(I23:I24)</f>
        <v>0</v>
      </c>
      <c r="J25" s="171"/>
      <c r="K25" s="172"/>
      <c r="L25" s="172"/>
      <c r="M25" s="172"/>
    </row>
    <row r="26" spans="1:14" ht="18" customHeight="1" x14ac:dyDescent="0.2">
      <c r="A26" s="170" t="str">
        <f>'Vigia NOT desarm - ASSJP'!F16</f>
        <v>VIGILANTE DESARMADO</v>
      </c>
      <c r="B26" s="148" t="str">
        <f>'Vigia NOT desarm - ASSJP'!F20</f>
        <v>12 HORAS NOTURNO</v>
      </c>
      <c r="C26" s="148" t="str">
        <f>'Vigia NOT desarm - ASSJP'!F7</f>
        <v>S.JOSÉ DO RIO PRETO/SP (ASSJP)</v>
      </c>
      <c r="D26" s="145">
        <f>'Vigia NOT desarm - ASSJP'!F21</f>
        <v>2</v>
      </c>
      <c r="E26" s="145">
        <f>'Vigia NOT desarm - ASSJP'!F22</f>
        <v>1</v>
      </c>
      <c r="F26" s="145">
        <f>E26*D26</f>
        <v>2</v>
      </c>
      <c r="G26" s="131">
        <f ca="1">'Vigia NOT desarm - ASSJP'!G133</f>
        <v>0</v>
      </c>
      <c r="H26" s="131">
        <f ca="1">G26*E26</f>
        <v>0</v>
      </c>
      <c r="I26" s="146">
        <f ca="1">H26*12</f>
        <v>0</v>
      </c>
      <c r="K26" s="68"/>
      <c r="L26" s="68"/>
      <c r="M26" s="68"/>
    </row>
    <row r="27" spans="1:14" ht="18" customHeight="1" x14ac:dyDescent="0.2">
      <c r="A27" s="170" t="str">
        <f>'Vigia DIU desarm - ASSJP'!F16</f>
        <v>VIGILANTE DESARMADO</v>
      </c>
      <c r="B27" s="148" t="str">
        <f>'Vigia DIU desarm - ASSJP'!F20</f>
        <v>12 HORAS DIURNO</v>
      </c>
      <c r="C27" s="148" t="str">
        <f>'Vigia DIU desarm - ASSJP'!F7</f>
        <v>S.JOSÉ DO RIO PRETO/SP (ASSJP)</v>
      </c>
      <c r="D27" s="145">
        <f>'Vigia DIU desarm - ASSJP'!F21</f>
        <v>2</v>
      </c>
      <c r="E27" s="145">
        <f>'Vigia DIU desarm - ASSJP'!F22</f>
        <v>1</v>
      </c>
      <c r="F27" s="145">
        <f>E27*D27</f>
        <v>2</v>
      </c>
      <c r="G27" s="131">
        <f ca="1">'Vigia DIU desarm - ASSJP'!G133</f>
        <v>0</v>
      </c>
      <c r="H27" s="131">
        <f ca="1">G27*E27</f>
        <v>0</v>
      </c>
      <c r="I27" s="146">
        <f ca="1">H27*12</f>
        <v>0</v>
      </c>
      <c r="K27" s="68"/>
      <c r="L27" s="68"/>
      <c r="M27" s="68"/>
    </row>
    <row r="28" spans="1:14" ht="18" customHeight="1" x14ac:dyDescent="0.2">
      <c r="A28" s="399" t="s">
        <v>236</v>
      </c>
      <c r="B28" s="400"/>
      <c r="C28" s="400"/>
      <c r="D28" s="401"/>
      <c r="E28" s="139">
        <f>SUM(E26:E27)</f>
        <v>2</v>
      </c>
      <c r="F28" s="139">
        <f>SUM(F26:F27)</f>
        <v>4</v>
      </c>
      <c r="G28" s="137"/>
      <c r="H28" s="137">
        <f ca="1">SUM(H26:H27)</f>
        <v>0</v>
      </c>
      <c r="I28" s="138">
        <f ca="1">SUM(I26:I27)</f>
        <v>0</v>
      </c>
      <c r="K28" s="68"/>
      <c r="L28" s="68"/>
      <c r="M28" s="68"/>
    </row>
    <row r="29" spans="1:14" ht="18" customHeight="1" x14ac:dyDescent="0.2">
      <c r="A29" s="170" t="str">
        <f>'Vigia NOT desarm - ARSMA'!F16</f>
        <v>VIGILANTE DESARMADO</v>
      </c>
      <c r="B29" s="148" t="str">
        <f>'Vigia NOT desarm - ARSMA'!F20</f>
        <v>12 HORAS NOTURNO</v>
      </c>
      <c r="C29" s="148" t="str">
        <f>'Vigia NOT desarm - ARSMA'!F7</f>
        <v>SÃO MANOEL/SP (ARSMA)</v>
      </c>
      <c r="D29" s="145">
        <f>'Vigia NOT desarm - ARSMA'!F21</f>
        <v>2</v>
      </c>
      <c r="E29" s="145">
        <f>'Vigia NOT desarm - ARSMA'!F22</f>
        <v>1</v>
      </c>
      <c r="F29" s="145">
        <f>E29*D29</f>
        <v>2</v>
      </c>
      <c r="G29" s="131">
        <f ca="1">'Vigia NOT desarm - ARSMA'!G133</f>
        <v>0</v>
      </c>
      <c r="H29" s="131">
        <f ca="1">G29*E29</f>
        <v>0</v>
      </c>
      <c r="I29" s="146">
        <f ca="1">H29*12</f>
        <v>0</v>
      </c>
      <c r="K29" s="68"/>
      <c r="L29" s="68"/>
      <c r="M29" s="68"/>
    </row>
    <row r="30" spans="1:14" ht="18" customHeight="1" x14ac:dyDescent="0.2">
      <c r="A30" s="170" t="str">
        <f>'Vigia DIU desarm - ARSMA'!F16</f>
        <v>VIGILANTE DESARMADO</v>
      </c>
      <c r="B30" s="148" t="str">
        <f>'Vigia DIU desarm - ARSMA'!F20</f>
        <v>12 HORAS DIURNO</v>
      </c>
      <c r="C30" s="148" t="str">
        <f>'Vigia DIU desarm - ARSMA'!F7</f>
        <v>SÃO MANOEL/SP (ARSMA)</v>
      </c>
      <c r="D30" s="145">
        <f>'Vigia DIU desarm - ARSMA'!F21</f>
        <v>2</v>
      </c>
      <c r="E30" s="145">
        <f>'Vigia DIU desarm - ARSMA'!F22</f>
        <v>1</v>
      </c>
      <c r="F30" s="145">
        <f>E30*D30</f>
        <v>2</v>
      </c>
      <c r="G30" s="131">
        <f ca="1">'Vigia DIU desarm - ARSMA'!G133</f>
        <v>0</v>
      </c>
      <c r="H30" s="131">
        <f ca="1">G30*E30</f>
        <v>0</v>
      </c>
      <c r="I30" s="146">
        <f ca="1">H30*12</f>
        <v>0</v>
      </c>
      <c r="K30" s="68"/>
      <c r="L30" s="68"/>
      <c r="M30" s="68"/>
    </row>
    <row r="31" spans="1:14" ht="18" customHeight="1" thickBot="1" x14ac:dyDescent="0.25">
      <c r="A31" s="399" t="s">
        <v>237</v>
      </c>
      <c r="B31" s="400"/>
      <c r="C31" s="400"/>
      <c r="D31" s="401"/>
      <c r="E31" s="139">
        <f>SUM(E29:E30)</f>
        <v>2</v>
      </c>
      <c r="F31" s="139">
        <f>SUM(F29:F30)</f>
        <v>4</v>
      </c>
      <c r="G31" s="137"/>
      <c r="H31" s="137">
        <f ca="1">SUM(H29:H30)</f>
        <v>0</v>
      </c>
      <c r="I31" s="138">
        <f ca="1">SUM(I29:I30)</f>
        <v>0</v>
      </c>
      <c r="K31" s="68"/>
      <c r="L31" s="68"/>
      <c r="M31" s="68"/>
    </row>
    <row r="32" spans="1:14" s="109" customFormat="1" ht="28.5" customHeight="1" x14ac:dyDescent="0.2">
      <c r="A32" s="406" t="s">
        <v>256</v>
      </c>
      <c r="B32" s="407"/>
      <c r="C32" s="407"/>
      <c r="D32" s="408"/>
      <c r="E32" s="178">
        <f>SUM(E7,E10,E13,E16,E19,E22,E25,E28,E31)</f>
        <v>18</v>
      </c>
      <c r="F32" s="178">
        <f>SUM(F7,F10,F13,F16,F19,F22,F25,F28,F31)</f>
        <v>36</v>
      </c>
      <c r="G32" s="179"/>
      <c r="H32" s="179">
        <f ca="1">SUM(H7,H10,H13,H16,H19,H22,H25,H28,H31)</f>
        <v>0</v>
      </c>
      <c r="I32" s="180">
        <f ca="1">H32*12</f>
        <v>0</v>
      </c>
      <c r="J32" s="112"/>
      <c r="K32" s="108"/>
      <c r="L32" s="108"/>
      <c r="N32" s="108"/>
    </row>
    <row r="33" spans="1:10" ht="26.25" customHeight="1" thickBot="1" x14ac:dyDescent="0.25">
      <c r="A33" s="402" t="str">
        <f>'[2]Resumo Geral - PARTE I'!$A$32:$D$32</f>
        <v>SUB-TOTAL PARTE I</v>
      </c>
      <c r="B33" s="403"/>
      <c r="C33" s="403"/>
      <c r="D33" s="403"/>
      <c r="E33" s="177">
        <f>'[3]Resumo Geral - PARTE I'!$E$32</f>
        <v>18</v>
      </c>
      <c r="F33" s="177">
        <f>'[3]Resumo Geral - PARTE I'!$F$32</f>
        <v>36</v>
      </c>
      <c r="G33" s="181"/>
      <c r="H33" s="182">
        <f>'[3]Resumo Geral - PARTE I'!$H$32</f>
        <v>0</v>
      </c>
      <c r="I33" s="183">
        <f>'[3]Resumo Geral - PARTE I'!$I$32</f>
        <v>0</v>
      </c>
    </row>
    <row r="34" spans="1:10" s="175" customFormat="1" ht="45" customHeight="1" thickBot="1" x14ac:dyDescent="0.25">
      <c r="A34" s="404" t="s">
        <v>257</v>
      </c>
      <c r="B34" s="405"/>
      <c r="C34" s="405"/>
      <c r="D34" s="405"/>
      <c r="E34" s="184">
        <f>SUM(E32,E33)</f>
        <v>36</v>
      </c>
      <c r="F34" s="184">
        <f>SUM(F32,F33)</f>
        <v>72</v>
      </c>
      <c r="G34" s="185"/>
      <c r="H34" s="186">
        <f ca="1">SUM(H32,H33)</f>
        <v>0</v>
      </c>
      <c r="I34" s="187">
        <f ca="1">H34*12</f>
        <v>0</v>
      </c>
      <c r="J34" s="176"/>
    </row>
  </sheetData>
  <mergeCells count="16">
    <mergeCell ref="A31:D31"/>
    <mergeCell ref="A33:D33"/>
    <mergeCell ref="A34:D34"/>
    <mergeCell ref="A32:D32"/>
    <mergeCell ref="A10:D10"/>
    <mergeCell ref="A13:D13"/>
    <mergeCell ref="A16:D16"/>
    <mergeCell ref="A19:D19"/>
    <mergeCell ref="A22:D22"/>
    <mergeCell ref="A25:D25"/>
    <mergeCell ref="A28:D28"/>
    <mergeCell ref="A1:I1"/>
    <mergeCell ref="A2:I2"/>
    <mergeCell ref="A3:I3"/>
    <mergeCell ref="A4:C4"/>
    <mergeCell ref="A7:D7"/>
  </mergeCells>
  <printOptions horizontalCentered="1" verticalCentered="1"/>
  <pageMargins left="0.39370078740157483" right="0.39370078740157483" top="0.98425196850393704" bottom="0.98425196850393704" header="0.78740157480314965" footer="0.6692913385826772"/>
  <pageSetup paperSize="9" scale="66" orientation="landscape" r:id="rId1"/>
  <headerFooter alignWithMargins="0">
    <oddHeader>&amp;R&amp;9Planilha MODELO</oddHeader>
    <oddFooter>&amp;C&amp;9&amp;A - Pág.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H144"/>
  <sheetViews>
    <sheetView view="pageBreakPreview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247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97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98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169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99" t="s">
        <v>202</v>
      </c>
      <c r="C105" s="107"/>
      <c r="D105" s="107"/>
      <c r="E105" s="23">
        <f>'Insumos, Uniformes, EPI''s- P II'!E30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98" t="s">
        <v>203</v>
      </c>
      <c r="C106" s="88"/>
      <c r="D106" s="88"/>
      <c r="E106" s="89">
        <f>'Insumos, Uniformes, EPI''s- P II'!E41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98" t="s">
        <v>204</v>
      </c>
      <c r="C107" s="88"/>
      <c r="D107" s="88"/>
      <c r="E107" s="89">
        <f>'Insumos, Uniformes, EPI''s- P II'!E21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1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9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9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98"/>
    </row>
    <row r="144" spans="1:8" x14ac:dyDescent="0.2">
      <c r="G144" s="65"/>
    </row>
  </sheetData>
  <mergeCells count="138">
    <mergeCell ref="A2:C2"/>
    <mergeCell ref="A1:G1"/>
    <mergeCell ref="F2:G2"/>
    <mergeCell ref="A3:G4"/>
    <mergeCell ref="A5:G5"/>
    <mergeCell ref="A6:E6"/>
    <mergeCell ref="F6:G6"/>
    <mergeCell ref="B48:E48"/>
    <mergeCell ref="B49:E49"/>
    <mergeCell ref="F11:G11"/>
    <mergeCell ref="A12:E12"/>
    <mergeCell ref="F12:G12"/>
    <mergeCell ref="A13:E13"/>
    <mergeCell ref="F13:G13"/>
    <mergeCell ref="A7:E7"/>
    <mergeCell ref="F7:G7"/>
    <mergeCell ref="A8:G9"/>
    <mergeCell ref="A10:E10"/>
    <mergeCell ref="F10:G10"/>
    <mergeCell ref="A11:E11"/>
    <mergeCell ref="A17:E17"/>
    <mergeCell ref="F17:G17"/>
    <mergeCell ref="A18:E18"/>
    <mergeCell ref="F18:G18"/>
    <mergeCell ref="A19:E19"/>
    <mergeCell ref="F19:G19"/>
    <mergeCell ref="A14:G14"/>
    <mergeCell ref="A15:E15"/>
    <mergeCell ref="F15:G15"/>
    <mergeCell ref="A16:E16"/>
    <mergeCell ref="F16:G16"/>
    <mergeCell ref="A23:E23"/>
    <mergeCell ref="F23:G23"/>
    <mergeCell ref="B27:E27"/>
    <mergeCell ref="B28:E28"/>
    <mergeCell ref="B29:E29"/>
    <mergeCell ref="B30:E30"/>
    <mergeCell ref="B31:E31"/>
    <mergeCell ref="A24:G24"/>
    <mergeCell ref="A25:G25"/>
    <mergeCell ref="B26:E26"/>
    <mergeCell ref="A20:E20"/>
    <mergeCell ref="F20:G20"/>
    <mergeCell ref="A21:E21"/>
    <mergeCell ref="F21:G21"/>
    <mergeCell ref="A22:E22"/>
    <mergeCell ref="F22:G22"/>
    <mergeCell ref="B37:E37"/>
    <mergeCell ref="B38:E38"/>
    <mergeCell ref="A40:E40"/>
    <mergeCell ref="A41:G41"/>
    <mergeCell ref="B42:E42"/>
    <mergeCell ref="B32:E32"/>
    <mergeCell ref="A33:F33"/>
    <mergeCell ref="A34:G34"/>
    <mergeCell ref="A35:G35"/>
    <mergeCell ref="B36:E36"/>
    <mergeCell ref="A51:G51"/>
    <mergeCell ref="B52:D52"/>
    <mergeCell ref="B53:D53"/>
    <mergeCell ref="B54:D54"/>
    <mergeCell ref="B55:D55"/>
    <mergeCell ref="B59:D59"/>
    <mergeCell ref="B58:D58"/>
    <mergeCell ref="B43:E43"/>
    <mergeCell ref="B44:E44"/>
    <mergeCell ref="B45:E45"/>
    <mergeCell ref="B46:E46"/>
    <mergeCell ref="B47:E47"/>
    <mergeCell ref="A50:E50"/>
    <mergeCell ref="B63:E63"/>
    <mergeCell ref="B64:E64"/>
    <mergeCell ref="B65:F65"/>
    <mergeCell ref="A66:F66"/>
    <mergeCell ref="A67:G67"/>
    <mergeCell ref="B56:D56"/>
    <mergeCell ref="B57:D57"/>
    <mergeCell ref="B60:D60"/>
    <mergeCell ref="A61:F61"/>
    <mergeCell ref="A62:G62"/>
    <mergeCell ref="B74:E74"/>
    <mergeCell ref="A75:E75"/>
    <mergeCell ref="A76:G76"/>
    <mergeCell ref="A77:G77"/>
    <mergeCell ref="B78:E78"/>
    <mergeCell ref="B69:E69"/>
    <mergeCell ref="B70:E70"/>
    <mergeCell ref="B71:E71"/>
    <mergeCell ref="B72:E72"/>
    <mergeCell ref="B73:E73"/>
    <mergeCell ref="A84:E84"/>
    <mergeCell ref="A85:G85"/>
    <mergeCell ref="B86:E86"/>
    <mergeCell ref="B87:E87"/>
    <mergeCell ref="B88:E88"/>
    <mergeCell ref="B79:E79"/>
    <mergeCell ref="B80:E80"/>
    <mergeCell ref="B81:E81"/>
    <mergeCell ref="B82:E82"/>
    <mergeCell ref="B83:E83"/>
    <mergeCell ref="B101:E101"/>
    <mergeCell ref="A103:F103"/>
    <mergeCell ref="A95:G95"/>
    <mergeCell ref="A104:G104"/>
    <mergeCell ref="A94:E94"/>
    <mergeCell ref="A98:G98"/>
    <mergeCell ref="B99:E99"/>
    <mergeCell ref="B100:E100"/>
    <mergeCell ref="B89:E89"/>
    <mergeCell ref="A90:E90"/>
    <mergeCell ref="A91:G91"/>
    <mergeCell ref="B92:E92"/>
    <mergeCell ref="B102:E102"/>
    <mergeCell ref="B93:E93"/>
    <mergeCell ref="A131:G131"/>
    <mergeCell ref="B135:E135"/>
    <mergeCell ref="B136:E136"/>
    <mergeCell ref="A111:F111"/>
    <mergeCell ref="B96:E96"/>
    <mergeCell ref="A97:E97"/>
    <mergeCell ref="A112:G112"/>
    <mergeCell ref="B118:E118"/>
    <mergeCell ref="B119:E119"/>
    <mergeCell ref="B120:E120"/>
    <mergeCell ref="A121:E121"/>
    <mergeCell ref="A122:G122"/>
    <mergeCell ref="B124:F124"/>
    <mergeCell ref="B125:F125"/>
    <mergeCell ref="B126:F126"/>
    <mergeCell ref="B114:E114"/>
    <mergeCell ref="B115:E115"/>
    <mergeCell ref="B116:E116"/>
    <mergeCell ref="B117:E117"/>
    <mergeCell ref="B123:F123"/>
    <mergeCell ref="B127:F127"/>
    <mergeCell ref="B128:F128"/>
    <mergeCell ref="B129:F129"/>
    <mergeCell ref="A130:F130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H144"/>
  <sheetViews>
    <sheetView view="pageBreakPreview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247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5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4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169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ref="G59" si="2">ROUND((E59*F59),2)</f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3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3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3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3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3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3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4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4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4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4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4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4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42" t="s">
        <v>202</v>
      </c>
      <c r="C105" s="107"/>
      <c r="D105" s="107"/>
      <c r="E105" s="23">
        <f>'Insumos, Uniformes, EPI''s- P II'!E30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98" t="s">
        <v>203</v>
      </c>
      <c r="C106" s="88"/>
      <c r="D106" s="88"/>
      <c r="E106" s="89">
        <f>'Insumos, Uniformes, EPI''s- P II'!E41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98" t="s">
        <v>204</v>
      </c>
      <c r="C107" s="88"/>
      <c r="D107" s="88"/>
      <c r="E107" s="89">
        <f>'Insumos, Uniformes, EPI''s- P II'!E21</f>
        <v>0</v>
      </c>
      <c r="F107" s="92">
        <v>1</v>
      </c>
      <c r="G107" s="7">
        <f t="shared" ref="G107:G109" si="5">ROUND((E107*F107),2)</f>
        <v>0</v>
      </c>
      <c r="H107" s="73"/>
    </row>
    <row r="108" spans="1:8" s="69" customFormat="1" x14ac:dyDescent="0.2">
      <c r="A108" s="74" t="s">
        <v>35</v>
      </c>
      <c r="B108" s="113" t="s">
        <v>133</v>
      </c>
      <c r="C108" s="88"/>
      <c r="D108" s="88"/>
      <c r="E108" s="89">
        <v>0</v>
      </c>
      <c r="F108" s="92">
        <v>1</v>
      </c>
      <c r="G108" s="7">
        <f t="shared" si="5"/>
        <v>0</v>
      </c>
      <c r="H108" s="73"/>
    </row>
    <row r="109" spans="1:8" s="69" customFormat="1" x14ac:dyDescent="0.2">
      <c r="A109" s="74" t="s">
        <v>36</v>
      </c>
      <c r="B109" s="98" t="s">
        <v>133</v>
      </c>
      <c r="C109" s="88"/>
      <c r="D109" s="88"/>
      <c r="E109" s="89">
        <v>0</v>
      </c>
      <c r="F109" s="92">
        <v>1</v>
      </c>
      <c r="G109" s="7">
        <f t="shared" si="5"/>
        <v>0</v>
      </c>
      <c r="H109" s="73"/>
    </row>
    <row r="110" spans="1:8" s="69" customFormat="1" x14ac:dyDescent="0.2">
      <c r="A110" s="74" t="s">
        <v>38</v>
      </c>
      <c r="B110" s="9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4"/>
    </row>
    <row r="144" spans="1:8" x14ac:dyDescent="0.2">
      <c r="G144" s="65"/>
    </row>
  </sheetData>
  <mergeCells count="138">
    <mergeCell ref="B93:E93"/>
    <mergeCell ref="A50:E50"/>
    <mergeCell ref="A2:C2"/>
    <mergeCell ref="A1:G1"/>
    <mergeCell ref="F2:G2"/>
    <mergeCell ref="A3:G4"/>
    <mergeCell ref="A5:G5"/>
    <mergeCell ref="A6:E6"/>
    <mergeCell ref="F6:G6"/>
    <mergeCell ref="B48:E48"/>
    <mergeCell ref="B49:E49"/>
    <mergeCell ref="F11:G11"/>
    <mergeCell ref="A12:E12"/>
    <mergeCell ref="F12:G12"/>
    <mergeCell ref="A13:E13"/>
    <mergeCell ref="F13:G13"/>
    <mergeCell ref="A7:E7"/>
    <mergeCell ref="F7:G7"/>
    <mergeCell ref="A8:G9"/>
    <mergeCell ref="A10:E10"/>
    <mergeCell ref="F10:G10"/>
    <mergeCell ref="A11:E11"/>
    <mergeCell ref="A17:E17"/>
    <mergeCell ref="F17:G17"/>
    <mergeCell ref="A18:E18"/>
    <mergeCell ref="F18:G18"/>
    <mergeCell ref="A19:E19"/>
    <mergeCell ref="F19:G19"/>
    <mergeCell ref="A14:G14"/>
    <mergeCell ref="A15:E15"/>
    <mergeCell ref="F15:G15"/>
    <mergeCell ref="A16:E16"/>
    <mergeCell ref="F16:G16"/>
    <mergeCell ref="A23:E23"/>
    <mergeCell ref="F23:G23"/>
    <mergeCell ref="A24:G24"/>
    <mergeCell ref="A25:G25"/>
    <mergeCell ref="B26:E26"/>
    <mergeCell ref="A20:E20"/>
    <mergeCell ref="F20:G20"/>
    <mergeCell ref="A21:E21"/>
    <mergeCell ref="F21:G21"/>
    <mergeCell ref="A22:E22"/>
    <mergeCell ref="F22:G22"/>
    <mergeCell ref="B32:E32"/>
    <mergeCell ref="A33:F33"/>
    <mergeCell ref="A34:G34"/>
    <mergeCell ref="A35:G35"/>
    <mergeCell ref="B36:E36"/>
    <mergeCell ref="B27:E27"/>
    <mergeCell ref="B28:E28"/>
    <mergeCell ref="B29:E29"/>
    <mergeCell ref="B30:E30"/>
    <mergeCell ref="B31:E31"/>
    <mergeCell ref="B43:E43"/>
    <mergeCell ref="B44:E44"/>
    <mergeCell ref="B45:E45"/>
    <mergeCell ref="B46:E46"/>
    <mergeCell ref="B47:E47"/>
    <mergeCell ref="B37:E37"/>
    <mergeCell ref="B38:E38"/>
    <mergeCell ref="A40:E40"/>
    <mergeCell ref="A41:G41"/>
    <mergeCell ref="B42:E42"/>
    <mergeCell ref="B56:D56"/>
    <mergeCell ref="B57:D57"/>
    <mergeCell ref="B60:D60"/>
    <mergeCell ref="A61:F61"/>
    <mergeCell ref="A62:G62"/>
    <mergeCell ref="A51:G51"/>
    <mergeCell ref="B52:D52"/>
    <mergeCell ref="B53:D53"/>
    <mergeCell ref="B54:D54"/>
    <mergeCell ref="B55:D55"/>
    <mergeCell ref="B59:D59"/>
    <mergeCell ref="B58:D58"/>
    <mergeCell ref="B69:E69"/>
    <mergeCell ref="B70:E70"/>
    <mergeCell ref="B71:E71"/>
    <mergeCell ref="B72:E72"/>
    <mergeCell ref="B73:E73"/>
    <mergeCell ref="B63:E63"/>
    <mergeCell ref="B64:E64"/>
    <mergeCell ref="B65:F65"/>
    <mergeCell ref="A66:F66"/>
    <mergeCell ref="A67:G67"/>
    <mergeCell ref="B79:E79"/>
    <mergeCell ref="B80:E80"/>
    <mergeCell ref="B81:E81"/>
    <mergeCell ref="B82:E82"/>
    <mergeCell ref="B83:E83"/>
    <mergeCell ref="B74:E74"/>
    <mergeCell ref="A75:E75"/>
    <mergeCell ref="A76:G76"/>
    <mergeCell ref="A77:G77"/>
    <mergeCell ref="B78:E78"/>
    <mergeCell ref="B89:E89"/>
    <mergeCell ref="A90:E90"/>
    <mergeCell ref="A91:G91"/>
    <mergeCell ref="B92:E92"/>
    <mergeCell ref="A84:E84"/>
    <mergeCell ref="A85:G85"/>
    <mergeCell ref="B86:E86"/>
    <mergeCell ref="B87:E87"/>
    <mergeCell ref="B88:E88"/>
    <mergeCell ref="B101:E101"/>
    <mergeCell ref="A103:F103"/>
    <mergeCell ref="A104:G104"/>
    <mergeCell ref="A112:G112"/>
    <mergeCell ref="A94:E94"/>
    <mergeCell ref="A98:G98"/>
    <mergeCell ref="B99:E99"/>
    <mergeCell ref="B100:E100"/>
    <mergeCell ref="A95:G95"/>
    <mergeCell ref="B96:E96"/>
    <mergeCell ref="A97:E97"/>
    <mergeCell ref="A111:F111"/>
    <mergeCell ref="B102:E102"/>
    <mergeCell ref="B135:E135"/>
    <mergeCell ref="B136:E136"/>
    <mergeCell ref="B127:F127"/>
    <mergeCell ref="B128:F128"/>
    <mergeCell ref="B129:F129"/>
    <mergeCell ref="A130:F130"/>
    <mergeCell ref="A131:G131"/>
    <mergeCell ref="B114:E114"/>
    <mergeCell ref="B115:E115"/>
    <mergeCell ref="B116:E116"/>
    <mergeCell ref="B117:E117"/>
    <mergeCell ref="B118:E118"/>
    <mergeCell ref="B119:E119"/>
    <mergeCell ref="B120:E120"/>
    <mergeCell ref="A121:E121"/>
    <mergeCell ref="A122:G122"/>
    <mergeCell ref="B123:F123"/>
    <mergeCell ref="B124:F124"/>
    <mergeCell ref="B125:F125"/>
    <mergeCell ref="B126:F12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10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248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5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3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174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4" t="s">
        <v>202</v>
      </c>
      <c r="C105" s="107"/>
      <c r="D105" s="107"/>
      <c r="E105" s="23">
        <f>'Insumos, Uniformes, EPI''s- P II'!G30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3" t="s">
        <v>203</v>
      </c>
      <c r="C106" s="88"/>
      <c r="D106" s="88"/>
      <c r="E106" s="89">
        <f>'Insumos, Uniformes, EPI''s- P II'!G41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3" t="s">
        <v>204</v>
      </c>
      <c r="C107" s="88"/>
      <c r="D107" s="88"/>
      <c r="E107" s="89">
        <f>'Insumos, Uniformes, EPI''s- P II'!G21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3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3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3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25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248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5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3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174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4" t="s">
        <v>202</v>
      </c>
      <c r="C105" s="107"/>
      <c r="D105" s="107"/>
      <c r="E105" s="23">
        <f>'Insumos, Uniformes, EPI''s- P II'!G30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3" t="s">
        <v>203</v>
      </c>
      <c r="C106" s="88"/>
      <c r="D106" s="88"/>
      <c r="E106" s="89">
        <f>'Insumos, Uniformes, EPI''s- P II'!G41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3" t="s">
        <v>204</v>
      </c>
      <c r="C107" s="88"/>
      <c r="D107" s="88"/>
      <c r="E107" s="89">
        <f>'Insumos, Uniformes, EPI''s- P II'!G21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3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3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3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8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6" width="13.7109375" style="1" customWidth="1"/>
    <col min="7" max="7" width="14.855468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249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5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3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169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4" t="s">
        <v>202</v>
      </c>
      <c r="C105" s="107"/>
      <c r="D105" s="107"/>
      <c r="E105" s="23">
        <f>'Insumos, Uniformes, EPI''s- P II'!I30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3" t="s">
        <v>203</v>
      </c>
      <c r="C106" s="88"/>
      <c r="D106" s="88"/>
      <c r="E106" s="89">
        <f>'Insumos, Uniformes, EPI''s- P II'!I41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3" t="s">
        <v>204</v>
      </c>
      <c r="C107" s="88"/>
      <c r="D107" s="88"/>
      <c r="E107" s="89">
        <f>'Insumos, Uniformes, EPI''s- P II'!I21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3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3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3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82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6" width="13.7109375" style="1" customWidth="1"/>
    <col min="7" max="7" width="14.855468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249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226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227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5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3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169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4" t="s">
        <v>202</v>
      </c>
      <c r="C105" s="107"/>
      <c r="D105" s="107"/>
      <c r="E105" s="23">
        <f>'Insumos, Uniformes, EPI''s- P II'!I30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3" t="s">
        <v>203</v>
      </c>
      <c r="C106" s="88"/>
      <c r="D106" s="88"/>
      <c r="E106" s="89">
        <f>'Insumos, Uniformes, EPI''s- P II'!I41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3" t="s">
        <v>204</v>
      </c>
      <c r="C107" s="88"/>
      <c r="D107" s="88"/>
      <c r="E107" s="89">
        <f>'Insumos, Uniformes, EPI''s- P II'!I21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3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3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3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" zoomScaleNormal="100" zoomScaleSheetLayoutView="100" workbookViewId="0">
      <selection activeCell="F120" sqref="F120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363" t="s">
        <v>264</v>
      </c>
      <c r="B1" s="363"/>
      <c r="C1" s="363"/>
      <c r="D1" s="363"/>
      <c r="E1" s="363"/>
      <c r="F1" s="363"/>
      <c r="G1" s="363"/>
    </row>
    <row r="2" spans="1:8" ht="18.75" customHeight="1" x14ac:dyDescent="0.2">
      <c r="A2" s="361" t="s">
        <v>265</v>
      </c>
      <c r="B2" s="362"/>
      <c r="C2" s="362"/>
      <c r="D2" s="2"/>
      <c r="E2" s="2"/>
      <c r="F2" s="364"/>
      <c r="G2" s="365"/>
    </row>
    <row r="3" spans="1:8" ht="18" customHeight="1" x14ac:dyDescent="0.2">
      <c r="A3" s="366" t="s">
        <v>205</v>
      </c>
      <c r="B3" s="367"/>
      <c r="C3" s="367"/>
      <c r="D3" s="367"/>
      <c r="E3" s="367"/>
      <c r="F3" s="367"/>
      <c r="G3" s="368"/>
    </row>
    <row r="4" spans="1:8" ht="18" customHeight="1" thickBot="1" x14ac:dyDescent="0.25">
      <c r="A4" s="369"/>
      <c r="B4" s="370"/>
      <c r="C4" s="370"/>
      <c r="D4" s="370"/>
      <c r="E4" s="370"/>
      <c r="F4" s="370"/>
      <c r="G4" s="371"/>
    </row>
    <row r="5" spans="1:8" ht="14.1" customHeight="1" x14ac:dyDescent="0.2">
      <c r="A5" s="372" t="s">
        <v>6</v>
      </c>
      <c r="B5" s="373"/>
      <c r="C5" s="373"/>
      <c r="D5" s="373"/>
      <c r="E5" s="373"/>
      <c r="F5" s="374"/>
      <c r="G5" s="375"/>
    </row>
    <row r="6" spans="1:8" ht="12.75" customHeight="1" x14ac:dyDescent="0.2">
      <c r="A6" s="348" t="s">
        <v>20</v>
      </c>
      <c r="B6" s="349"/>
      <c r="C6" s="349"/>
      <c r="D6" s="349"/>
      <c r="E6" s="350"/>
      <c r="F6" s="340"/>
      <c r="G6" s="341"/>
    </row>
    <row r="7" spans="1:8" ht="14.1" customHeight="1" x14ac:dyDescent="0.2">
      <c r="A7" s="348" t="s">
        <v>12</v>
      </c>
      <c r="B7" s="349"/>
      <c r="C7" s="349"/>
      <c r="D7" s="349"/>
      <c r="E7" s="350"/>
      <c r="F7" s="378" t="s">
        <v>250</v>
      </c>
      <c r="G7" s="341"/>
    </row>
    <row r="8" spans="1:8" ht="19.5" customHeight="1" x14ac:dyDescent="0.2">
      <c r="A8" s="379" t="s">
        <v>266</v>
      </c>
      <c r="B8" s="380"/>
      <c r="C8" s="380"/>
      <c r="D8" s="380"/>
      <c r="E8" s="380"/>
      <c r="F8" s="380"/>
      <c r="G8" s="381"/>
    </row>
    <row r="9" spans="1:8" ht="19.5" customHeight="1" x14ac:dyDescent="0.2">
      <c r="A9" s="382"/>
      <c r="B9" s="383"/>
      <c r="C9" s="383"/>
      <c r="D9" s="383"/>
      <c r="E9" s="383"/>
      <c r="F9" s="383"/>
      <c r="G9" s="384"/>
    </row>
    <row r="10" spans="1:8" ht="14.1" customHeight="1" x14ac:dyDescent="0.2">
      <c r="A10" s="343" t="s">
        <v>21</v>
      </c>
      <c r="B10" s="344"/>
      <c r="C10" s="344"/>
      <c r="D10" s="344"/>
      <c r="E10" s="345"/>
      <c r="F10" s="376">
        <v>2022</v>
      </c>
      <c r="G10" s="377"/>
    </row>
    <row r="11" spans="1:8" ht="14.1" customHeight="1" x14ac:dyDescent="0.2">
      <c r="A11" s="343" t="s">
        <v>22</v>
      </c>
      <c r="B11" s="344"/>
      <c r="C11" s="344"/>
      <c r="D11" s="344"/>
      <c r="E11" s="345"/>
      <c r="F11" s="376" t="s">
        <v>157</v>
      </c>
      <c r="G11" s="377"/>
    </row>
    <row r="12" spans="1:8" ht="14.1" customHeight="1" x14ac:dyDescent="0.2">
      <c r="A12" s="343" t="s">
        <v>23</v>
      </c>
      <c r="B12" s="344"/>
      <c r="C12" s="344"/>
      <c r="D12" s="344"/>
      <c r="E12" s="345"/>
      <c r="F12" s="376" t="s">
        <v>24</v>
      </c>
      <c r="G12" s="377"/>
    </row>
    <row r="13" spans="1:8" ht="14.1" customHeight="1" x14ac:dyDescent="0.2">
      <c r="A13" s="343" t="s">
        <v>11</v>
      </c>
      <c r="B13" s="344"/>
      <c r="C13" s="344"/>
      <c r="D13" s="344"/>
      <c r="E13" s="345"/>
      <c r="F13" s="376" t="s">
        <v>10</v>
      </c>
      <c r="G13" s="377"/>
    </row>
    <row r="14" spans="1:8" ht="14.1" customHeight="1" x14ac:dyDescent="0.2">
      <c r="A14" s="281" t="s">
        <v>7</v>
      </c>
      <c r="B14" s="282"/>
      <c r="C14" s="282"/>
      <c r="D14" s="282"/>
      <c r="E14" s="282"/>
      <c r="F14" s="283"/>
      <c r="G14" s="284"/>
    </row>
    <row r="15" spans="1:8" ht="14.1" customHeight="1" x14ac:dyDescent="0.2">
      <c r="A15" s="343" t="s">
        <v>8</v>
      </c>
      <c r="B15" s="344"/>
      <c r="C15" s="344"/>
      <c r="D15" s="344"/>
      <c r="E15" s="345"/>
      <c r="F15" s="355">
        <v>0</v>
      </c>
      <c r="G15" s="356"/>
    </row>
    <row r="16" spans="1:8" ht="14.1" customHeight="1" x14ac:dyDescent="0.2">
      <c r="A16" s="343" t="s">
        <v>0</v>
      </c>
      <c r="B16" s="344"/>
      <c r="C16" s="344"/>
      <c r="D16" s="344"/>
      <c r="E16" s="345"/>
      <c r="F16" s="357" t="s">
        <v>158</v>
      </c>
      <c r="G16" s="358"/>
      <c r="H16" s="3"/>
    </row>
    <row r="17" spans="1:8" ht="14.1" customHeight="1" x14ac:dyDescent="0.2">
      <c r="A17" s="343" t="s">
        <v>25</v>
      </c>
      <c r="B17" s="344"/>
      <c r="C17" s="344"/>
      <c r="D17" s="344"/>
      <c r="E17" s="345"/>
      <c r="F17" s="357" t="s">
        <v>159</v>
      </c>
      <c r="G17" s="358"/>
      <c r="H17" s="3"/>
    </row>
    <row r="18" spans="1:8" ht="14.1" customHeight="1" x14ac:dyDescent="0.2">
      <c r="A18" s="343" t="s">
        <v>1</v>
      </c>
      <c r="B18" s="344"/>
      <c r="C18" s="344"/>
      <c r="D18" s="344"/>
      <c r="E18" s="345"/>
      <c r="F18" s="385">
        <v>0</v>
      </c>
      <c r="G18" s="386"/>
    </row>
    <row r="19" spans="1:8" ht="14.1" customHeight="1" x14ac:dyDescent="0.2">
      <c r="A19" s="348" t="s">
        <v>9</v>
      </c>
      <c r="B19" s="349"/>
      <c r="C19" s="349"/>
      <c r="D19" s="349"/>
      <c r="E19" s="350"/>
      <c r="F19" s="353">
        <v>44562</v>
      </c>
      <c r="G19" s="354"/>
    </row>
    <row r="20" spans="1:8" ht="14.1" customHeight="1" x14ac:dyDescent="0.2">
      <c r="A20" s="343" t="s">
        <v>26</v>
      </c>
      <c r="B20" s="344"/>
      <c r="C20" s="344"/>
      <c r="D20" s="344"/>
      <c r="E20" s="345"/>
      <c r="F20" s="346" t="s">
        <v>164</v>
      </c>
      <c r="G20" s="347"/>
    </row>
    <row r="21" spans="1:8" ht="14.1" customHeight="1" x14ac:dyDescent="0.2">
      <c r="A21" s="348" t="s">
        <v>27</v>
      </c>
      <c r="B21" s="349"/>
      <c r="C21" s="349"/>
      <c r="D21" s="349"/>
      <c r="E21" s="350"/>
      <c r="F21" s="351">
        <v>2</v>
      </c>
      <c r="G21" s="352"/>
    </row>
    <row r="22" spans="1:8" ht="14.1" customHeight="1" x14ac:dyDescent="0.2">
      <c r="A22" s="348" t="s">
        <v>28</v>
      </c>
      <c r="B22" s="349"/>
      <c r="C22" s="349"/>
      <c r="D22" s="349"/>
      <c r="E22" s="350"/>
      <c r="F22" s="351">
        <v>1</v>
      </c>
      <c r="G22" s="352"/>
    </row>
    <row r="23" spans="1:8" ht="12.75" customHeight="1" x14ac:dyDescent="0.2">
      <c r="A23" s="348" t="s">
        <v>29</v>
      </c>
      <c r="B23" s="349"/>
      <c r="C23" s="349"/>
      <c r="D23" s="349"/>
      <c r="E23" s="350"/>
      <c r="F23" s="359" t="s">
        <v>160</v>
      </c>
      <c r="G23" s="360"/>
    </row>
    <row r="24" spans="1:8" ht="12.75" customHeight="1" x14ac:dyDescent="0.2">
      <c r="A24" s="339" t="s">
        <v>177</v>
      </c>
      <c r="B24" s="340"/>
      <c r="C24" s="340"/>
      <c r="D24" s="340"/>
      <c r="E24" s="340"/>
      <c r="F24" s="340"/>
      <c r="G24" s="341"/>
    </row>
    <row r="25" spans="1:8" x14ac:dyDescent="0.2">
      <c r="A25" s="281" t="s">
        <v>2</v>
      </c>
      <c r="B25" s="282"/>
      <c r="C25" s="282"/>
      <c r="D25" s="282"/>
      <c r="E25" s="282"/>
      <c r="F25" s="283"/>
      <c r="G25" s="284"/>
    </row>
    <row r="26" spans="1:8" x14ac:dyDescent="0.2">
      <c r="A26" s="4">
        <v>1</v>
      </c>
      <c r="B26" s="342" t="s">
        <v>30</v>
      </c>
      <c r="C26" s="342"/>
      <c r="D26" s="342"/>
      <c r="E26" s="342"/>
      <c r="F26" s="126" t="s">
        <v>31</v>
      </c>
      <c r="G26" s="6" t="s">
        <v>3</v>
      </c>
    </row>
    <row r="27" spans="1:8" x14ac:dyDescent="0.2">
      <c r="A27" s="70" t="s">
        <v>32</v>
      </c>
      <c r="B27" s="338" t="s">
        <v>120</v>
      </c>
      <c r="C27" s="338"/>
      <c r="D27" s="338"/>
      <c r="E27" s="338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36" t="s">
        <v>121</v>
      </c>
      <c r="C28" s="336"/>
      <c r="D28" s="336"/>
      <c r="E28" s="336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36" t="s">
        <v>19</v>
      </c>
      <c r="C29" s="336"/>
      <c r="D29" s="336"/>
      <c r="E29" s="336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318" t="s">
        <v>37</v>
      </c>
      <c r="C30" s="319"/>
      <c r="D30" s="319"/>
      <c r="E30" s="332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318" t="s">
        <v>63</v>
      </c>
      <c r="C31" s="319"/>
      <c r="D31" s="319"/>
      <c r="E31" s="332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36" t="s">
        <v>63</v>
      </c>
      <c r="C32" s="336"/>
      <c r="D32" s="336"/>
      <c r="E32" s="336"/>
      <c r="F32" s="72"/>
      <c r="G32" s="7">
        <f>ROUND(F18*F32,2)</f>
        <v>0</v>
      </c>
      <c r="H32" s="8"/>
    </row>
    <row r="33" spans="1:8" x14ac:dyDescent="0.2">
      <c r="A33" s="311" t="s">
        <v>39</v>
      </c>
      <c r="B33" s="307"/>
      <c r="C33" s="307"/>
      <c r="D33" s="307"/>
      <c r="E33" s="307"/>
      <c r="F33" s="337"/>
      <c r="G33" s="9">
        <f>SUM(G27:G32)</f>
        <v>0</v>
      </c>
    </row>
    <row r="34" spans="1:8" x14ac:dyDescent="0.2">
      <c r="A34" s="281" t="s">
        <v>40</v>
      </c>
      <c r="B34" s="282"/>
      <c r="C34" s="282"/>
      <c r="D34" s="282"/>
      <c r="E34" s="282"/>
      <c r="F34" s="283"/>
      <c r="G34" s="284"/>
    </row>
    <row r="35" spans="1:8" x14ac:dyDescent="0.2">
      <c r="A35" s="308" t="s">
        <v>41</v>
      </c>
      <c r="B35" s="309"/>
      <c r="C35" s="309"/>
      <c r="D35" s="309"/>
      <c r="E35" s="309"/>
      <c r="F35" s="309"/>
      <c r="G35" s="310"/>
      <c r="H35" s="10"/>
    </row>
    <row r="36" spans="1:8" s="15" customFormat="1" x14ac:dyDescent="0.2">
      <c r="A36" s="74" t="s">
        <v>32</v>
      </c>
      <c r="B36" s="278" t="s">
        <v>42</v>
      </c>
      <c r="C36" s="279"/>
      <c r="D36" s="279"/>
      <c r="E36" s="335"/>
      <c r="F36" s="75">
        <v>0</v>
      </c>
      <c r="G36" s="13">
        <f>ROUND(G$33*F36,2)</f>
        <v>0</v>
      </c>
      <c r="H36" s="128"/>
    </row>
    <row r="37" spans="1:8" x14ac:dyDescent="0.2">
      <c r="A37" s="76" t="s">
        <v>33</v>
      </c>
      <c r="B37" s="322" t="s">
        <v>122</v>
      </c>
      <c r="C37" s="323"/>
      <c r="D37" s="323"/>
      <c r="E37" s="333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34" t="s">
        <v>43</v>
      </c>
      <c r="C38" s="334"/>
      <c r="D38" s="334"/>
      <c r="E38" s="334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275" t="s">
        <v>45</v>
      </c>
      <c r="B40" s="276"/>
      <c r="C40" s="276"/>
      <c r="D40" s="276"/>
      <c r="E40" s="277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08" t="s">
        <v>123</v>
      </c>
      <c r="B41" s="309"/>
      <c r="C41" s="309"/>
      <c r="D41" s="309"/>
      <c r="E41" s="309"/>
      <c r="F41" s="309"/>
      <c r="G41" s="310"/>
      <c r="H41" s="10"/>
    </row>
    <row r="42" spans="1:8" x14ac:dyDescent="0.2">
      <c r="A42" s="86" t="s">
        <v>32</v>
      </c>
      <c r="B42" s="278" t="s">
        <v>46</v>
      </c>
      <c r="C42" s="279"/>
      <c r="D42" s="279"/>
      <c r="E42" s="335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318" t="s">
        <v>47</v>
      </c>
      <c r="C43" s="319"/>
      <c r="D43" s="319"/>
      <c r="E43" s="332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318" t="s">
        <v>48</v>
      </c>
      <c r="C44" s="319"/>
      <c r="D44" s="319"/>
      <c r="E44" s="332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318" t="s">
        <v>49</v>
      </c>
      <c r="C45" s="319"/>
      <c r="D45" s="319"/>
      <c r="E45" s="332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318" t="s">
        <v>50</v>
      </c>
      <c r="C46" s="319"/>
      <c r="D46" s="319"/>
      <c r="E46" s="332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318" t="s">
        <v>51</v>
      </c>
      <c r="C47" s="319"/>
      <c r="D47" s="319"/>
      <c r="E47" s="332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318" t="s">
        <v>53</v>
      </c>
      <c r="C48" s="319"/>
      <c r="D48" s="319"/>
      <c r="E48" s="332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322" t="s">
        <v>55</v>
      </c>
      <c r="C49" s="323"/>
      <c r="D49" s="323"/>
      <c r="E49" s="333"/>
      <c r="F49" s="77">
        <v>0</v>
      </c>
      <c r="G49" s="16">
        <f t="shared" si="0"/>
        <v>0</v>
      </c>
      <c r="H49" s="10"/>
    </row>
    <row r="50" spans="1:8" x14ac:dyDescent="0.2">
      <c r="A50" s="275" t="s">
        <v>56</v>
      </c>
      <c r="B50" s="276"/>
      <c r="C50" s="276"/>
      <c r="D50" s="276"/>
      <c r="E50" s="277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08" t="s">
        <v>57</v>
      </c>
      <c r="B51" s="309"/>
      <c r="C51" s="309"/>
      <c r="D51" s="309"/>
      <c r="E51" s="309"/>
      <c r="F51" s="309"/>
      <c r="G51" s="310"/>
      <c r="H51" s="10"/>
    </row>
    <row r="52" spans="1:8" x14ac:dyDescent="0.2">
      <c r="A52" s="20" t="s">
        <v>32</v>
      </c>
      <c r="B52" s="330" t="s">
        <v>58</v>
      </c>
      <c r="C52" s="331"/>
      <c r="D52" s="33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28" t="s">
        <v>60</v>
      </c>
      <c r="C53" s="329"/>
      <c r="D53" s="329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28" t="s">
        <v>62</v>
      </c>
      <c r="C54" s="329"/>
      <c r="D54" s="329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28" t="s">
        <v>161</v>
      </c>
      <c r="C55" s="329"/>
      <c r="D55" s="329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28" t="s">
        <v>162</v>
      </c>
      <c r="C56" s="329"/>
      <c r="D56" s="329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28" t="s">
        <v>163</v>
      </c>
      <c r="C57" s="329"/>
      <c r="D57" s="329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28" t="s">
        <v>133</v>
      </c>
      <c r="C58" s="329"/>
      <c r="D58" s="329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28" t="s">
        <v>133</v>
      </c>
      <c r="C59" s="329"/>
      <c r="D59" s="329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28" t="s">
        <v>133</v>
      </c>
      <c r="C60" s="329"/>
      <c r="D60" s="329"/>
      <c r="E60" s="93"/>
      <c r="F60" s="27">
        <v>1</v>
      </c>
      <c r="G60" s="7">
        <f t="shared" si="1"/>
        <v>0</v>
      </c>
      <c r="H60" s="10"/>
    </row>
    <row r="61" spans="1:8" x14ac:dyDescent="0.2">
      <c r="A61" s="289" t="s">
        <v>64</v>
      </c>
      <c r="B61" s="290"/>
      <c r="C61" s="290"/>
      <c r="D61" s="290"/>
      <c r="E61" s="290"/>
      <c r="F61" s="307"/>
      <c r="G61" s="9">
        <f>SUM(G52:G60)</f>
        <v>0</v>
      </c>
      <c r="H61" s="10"/>
    </row>
    <row r="62" spans="1:8" x14ac:dyDescent="0.2">
      <c r="A62" s="281" t="s">
        <v>65</v>
      </c>
      <c r="B62" s="282"/>
      <c r="C62" s="282"/>
      <c r="D62" s="282"/>
      <c r="E62" s="282"/>
      <c r="F62" s="283"/>
      <c r="G62" s="284"/>
      <c r="H62" s="10"/>
    </row>
    <row r="63" spans="1:8" x14ac:dyDescent="0.2">
      <c r="A63" s="28" t="s">
        <v>66</v>
      </c>
      <c r="B63" s="298" t="s">
        <v>67</v>
      </c>
      <c r="C63" s="299"/>
      <c r="D63" s="299"/>
      <c r="E63" s="299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291" t="s">
        <v>134</v>
      </c>
      <c r="C64" s="292"/>
      <c r="D64" s="292"/>
      <c r="E64" s="292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291" t="s">
        <v>70</v>
      </c>
      <c r="C65" s="292"/>
      <c r="D65" s="292"/>
      <c r="E65" s="292"/>
      <c r="F65" s="293"/>
      <c r="G65" s="33">
        <f>G61</f>
        <v>0</v>
      </c>
      <c r="H65" s="10"/>
    </row>
    <row r="66" spans="1:8" x14ac:dyDescent="0.2">
      <c r="A66" s="289" t="s">
        <v>71</v>
      </c>
      <c r="B66" s="290"/>
      <c r="C66" s="290"/>
      <c r="D66" s="290"/>
      <c r="E66" s="290"/>
      <c r="F66" s="307"/>
      <c r="G66" s="9">
        <f>SUM(G63:G65)</f>
        <v>0</v>
      </c>
      <c r="H66" s="10"/>
    </row>
    <row r="67" spans="1:8" x14ac:dyDescent="0.2">
      <c r="A67" s="281" t="s">
        <v>72</v>
      </c>
      <c r="B67" s="282"/>
      <c r="C67" s="282"/>
      <c r="D67" s="282"/>
      <c r="E67" s="282"/>
      <c r="F67" s="283"/>
      <c r="G67" s="28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294" t="s">
        <v>74</v>
      </c>
      <c r="C69" s="295"/>
      <c r="D69" s="295"/>
      <c r="E69" s="295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285" t="s">
        <v>75</v>
      </c>
      <c r="C70" s="286"/>
      <c r="D70" s="286"/>
      <c r="E70" s="286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285" t="s">
        <v>165</v>
      </c>
      <c r="C71" s="286"/>
      <c r="D71" s="286"/>
      <c r="E71" s="286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285" t="s">
        <v>76</v>
      </c>
      <c r="C72" s="286"/>
      <c r="D72" s="286"/>
      <c r="E72" s="286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285" t="s">
        <v>124</v>
      </c>
      <c r="C73" s="286"/>
      <c r="D73" s="286"/>
      <c r="E73" s="286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24" t="s">
        <v>166</v>
      </c>
      <c r="C74" s="325"/>
      <c r="D74" s="325"/>
      <c r="E74" s="325"/>
      <c r="F74" s="96">
        <v>0</v>
      </c>
      <c r="G74" s="39">
        <f t="shared" si="2"/>
        <v>0</v>
      </c>
      <c r="H74" s="10"/>
    </row>
    <row r="75" spans="1:8" x14ac:dyDescent="0.2">
      <c r="A75" s="289" t="s">
        <v>77</v>
      </c>
      <c r="B75" s="290"/>
      <c r="C75" s="290"/>
      <c r="D75" s="290"/>
      <c r="E75" s="29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281" t="s">
        <v>78</v>
      </c>
      <c r="B76" s="282"/>
      <c r="C76" s="282"/>
      <c r="D76" s="282"/>
      <c r="E76" s="282"/>
      <c r="F76" s="283"/>
      <c r="G76" s="284"/>
      <c r="H76" s="10"/>
    </row>
    <row r="77" spans="1:8" s="36" customFormat="1" x14ac:dyDescent="0.2">
      <c r="A77" s="308" t="s">
        <v>125</v>
      </c>
      <c r="B77" s="309"/>
      <c r="C77" s="309"/>
      <c r="D77" s="309"/>
      <c r="E77" s="309"/>
      <c r="F77" s="309"/>
      <c r="G77" s="310"/>
      <c r="H77" s="10"/>
    </row>
    <row r="78" spans="1:8" x14ac:dyDescent="0.2">
      <c r="A78" s="86" t="s">
        <v>32</v>
      </c>
      <c r="B78" s="326" t="s">
        <v>207</v>
      </c>
      <c r="C78" s="327"/>
      <c r="D78" s="327"/>
      <c r="E78" s="327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318" t="s">
        <v>126</v>
      </c>
      <c r="C79" s="319"/>
      <c r="D79" s="319"/>
      <c r="E79" s="319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318" t="s">
        <v>127</v>
      </c>
      <c r="C80" s="319"/>
      <c r="D80" s="319"/>
      <c r="E80" s="319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318" t="s">
        <v>128</v>
      </c>
      <c r="C81" s="319"/>
      <c r="D81" s="319"/>
      <c r="E81" s="319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20" t="s">
        <v>208</v>
      </c>
      <c r="C82" s="321"/>
      <c r="D82" s="321"/>
      <c r="E82" s="321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322" t="s">
        <v>129</v>
      </c>
      <c r="C83" s="323"/>
      <c r="D83" s="323"/>
      <c r="E83" s="323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280" t="s">
        <v>79</v>
      </c>
      <c r="B84" s="277"/>
      <c r="C84" s="277"/>
      <c r="D84" s="277"/>
      <c r="E84" s="277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12" t="s">
        <v>80</v>
      </c>
      <c r="B85" s="313"/>
      <c r="C85" s="313"/>
      <c r="D85" s="313"/>
      <c r="E85" s="313"/>
      <c r="F85" s="313"/>
      <c r="G85" s="314"/>
      <c r="H85" s="10"/>
    </row>
    <row r="86" spans="1:8" x14ac:dyDescent="0.2">
      <c r="A86" s="20" t="s">
        <v>32</v>
      </c>
      <c r="B86" s="294" t="s">
        <v>81</v>
      </c>
      <c r="C86" s="295"/>
      <c r="D86" s="295"/>
      <c r="E86" s="295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285" t="s">
        <v>82</v>
      </c>
      <c r="C87" s="286"/>
      <c r="D87" s="286"/>
      <c r="E87" s="286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285" t="s">
        <v>83</v>
      </c>
      <c r="C88" s="286"/>
      <c r="D88" s="286"/>
      <c r="E88" s="286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285" t="s">
        <v>63</v>
      </c>
      <c r="C89" s="286"/>
      <c r="D89" s="286"/>
      <c r="E89" s="286"/>
      <c r="F89" s="95">
        <v>0</v>
      </c>
      <c r="G89" s="39">
        <f>ROUND(G$33*F89,2)</f>
        <v>0</v>
      </c>
      <c r="H89" s="10"/>
    </row>
    <row r="90" spans="1:8" x14ac:dyDescent="0.2">
      <c r="A90" s="311" t="s">
        <v>84</v>
      </c>
      <c r="B90" s="307"/>
      <c r="C90" s="307"/>
      <c r="D90" s="307"/>
      <c r="E90" s="307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12" t="s">
        <v>209</v>
      </c>
      <c r="B91" s="313"/>
      <c r="C91" s="313"/>
      <c r="D91" s="313"/>
      <c r="E91" s="313"/>
      <c r="F91" s="313"/>
      <c r="G91" s="314"/>
      <c r="H91" s="10"/>
    </row>
    <row r="92" spans="1:8" x14ac:dyDescent="0.2">
      <c r="A92" s="20" t="s">
        <v>32</v>
      </c>
      <c r="B92" s="294" t="s">
        <v>85</v>
      </c>
      <c r="C92" s="295"/>
      <c r="D92" s="295"/>
      <c r="E92" s="295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188" t="s">
        <v>33</v>
      </c>
      <c r="B93" s="315" t="s">
        <v>258</v>
      </c>
      <c r="C93" s="316"/>
      <c r="D93" s="316"/>
      <c r="E93" s="317"/>
      <c r="F93" s="189">
        <f>ROUND(F92*F50,4)</f>
        <v>0</v>
      </c>
      <c r="G93" s="37">
        <f>ROUND(G$33*F93,2)</f>
        <v>0</v>
      </c>
      <c r="H93" s="10"/>
    </row>
    <row r="94" spans="1:8" x14ac:dyDescent="0.2">
      <c r="A94" s="311" t="s">
        <v>86</v>
      </c>
      <c r="B94" s="307"/>
      <c r="C94" s="307"/>
      <c r="D94" s="307"/>
      <c r="E94" s="307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08" t="s">
        <v>130</v>
      </c>
      <c r="B95" s="309"/>
      <c r="C95" s="309"/>
      <c r="D95" s="309"/>
      <c r="E95" s="309"/>
      <c r="F95" s="309"/>
      <c r="G95" s="310"/>
      <c r="H95" s="73"/>
    </row>
    <row r="96" spans="1:8" s="69" customFormat="1" x14ac:dyDescent="0.2">
      <c r="A96" s="86" t="s">
        <v>32</v>
      </c>
      <c r="B96" s="278" t="s">
        <v>131</v>
      </c>
      <c r="C96" s="279"/>
      <c r="D96" s="279"/>
      <c r="E96" s="279"/>
      <c r="F96" s="87">
        <v>0</v>
      </c>
      <c r="G96" s="37">
        <f>ROUND(G$33*F96,2)</f>
        <v>0</v>
      </c>
      <c r="H96" s="73"/>
    </row>
    <row r="97" spans="1:8" s="69" customFormat="1" x14ac:dyDescent="0.2">
      <c r="A97" s="280" t="s">
        <v>132</v>
      </c>
      <c r="B97" s="277"/>
      <c r="C97" s="277"/>
      <c r="D97" s="277"/>
      <c r="E97" s="277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281" t="s">
        <v>87</v>
      </c>
      <c r="B98" s="282"/>
      <c r="C98" s="282"/>
      <c r="D98" s="282"/>
      <c r="E98" s="282"/>
      <c r="F98" s="283"/>
      <c r="G98" s="284"/>
      <c r="H98" s="10"/>
    </row>
    <row r="99" spans="1:8" x14ac:dyDescent="0.2">
      <c r="A99" s="28" t="s">
        <v>88</v>
      </c>
      <c r="B99" s="298" t="s">
        <v>135</v>
      </c>
      <c r="C99" s="299"/>
      <c r="D99" s="299"/>
      <c r="E99" s="299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291" t="s">
        <v>90</v>
      </c>
      <c r="C100" s="292"/>
      <c r="D100" s="292"/>
      <c r="E100" s="292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291" t="s">
        <v>92</v>
      </c>
      <c r="C101" s="292"/>
      <c r="D101" s="292"/>
      <c r="E101" s="292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04" t="s">
        <v>136</v>
      </c>
      <c r="C102" s="305"/>
      <c r="D102" s="305"/>
      <c r="E102" s="305"/>
      <c r="F102" s="32">
        <f>F97</f>
        <v>0</v>
      </c>
      <c r="G102" s="33">
        <f>G97</f>
        <v>0</v>
      </c>
      <c r="H102" s="10"/>
    </row>
    <row r="103" spans="1:8" x14ac:dyDescent="0.2">
      <c r="A103" s="289" t="s">
        <v>93</v>
      </c>
      <c r="B103" s="290"/>
      <c r="C103" s="290"/>
      <c r="D103" s="290"/>
      <c r="E103" s="290"/>
      <c r="F103" s="307"/>
      <c r="G103" s="9">
        <f>SUM(G99:G102)</f>
        <v>0</v>
      </c>
      <c r="H103" s="10"/>
    </row>
    <row r="104" spans="1:8" x14ac:dyDescent="0.2">
      <c r="A104" s="281" t="s">
        <v>94</v>
      </c>
      <c r="B104" s="282"/>
      <c r="C104" s="282"/>
      <c r="D104" s="282"/>
      <c r="E104" s="282"/>
      <c r="F104" s="283"/>
      <c r="G104" s="284"/>
      <c r="H104" s="10"/>
    </row>
    <row r="105" spans="1:8" x14ac:dyDescent="0.2">
      <c r="A105" s="20" t="s">
        <v>32</v>
      </c>
      <c r="B105" s="127" t="s">
        <v>202</v>
      </c>
      <c r="C105" s="107"/>
      <c r="D105" s="107"/>
      <c r="E105" s="23">
        <f>'Insumos, Uniformes, EPI''s- P II'!K30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28" t="s">
        <v>203</v>
      </c>
      <c r="C106" s="88"/>
      <c r="D106" s="88"/>
      <c r="E106" s="89">
        <f>'Insumos, Uniformes, EPI''s- P II'!K41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28" t="s">
        <v>204</v>
      </c>
      <c r="C107" s="88"/>
      <c r="D107" s="88"/>
      <c r="E107" s="89">
        <f>'Insumos, Uniformes, EPI''s- P II'!K21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2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2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275" t="s">
        <v>95</v>
      </c>
      <c r="B111" s="276"/>
      <c r="C111" s="276"/>
      <c r="D111" s="276"/>
      <c r="E111" s="276"/>
      <c r="F111" s="277"/>
      <c r="G111" s="9">
        <f>SUM(G105:G110)</f>
        <v>0</v>
      </c>
      <c r="H111" s="73"/>
    </row>
    <row r="112" spans="1:8" x14ac:dyDescent="0.2">
      <c r="A112" s="281" t="s">
        <v>96</v>
      </c>
      <c r="B112" s="282"/>
      <c r="C112" s="282"/>
      <c r="D112" s="282"/>
      <c r="E112" s="282"/>
      <c r="F112" s="283"/>
      <c r="G112" s="28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294" t="s">
        <v>98</v>
      </c>
      <c r="C114" s="295"/>
      <c r="D114" s="295"/>
      <c r="E114" s="295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285" t="s">
        <v>99</v>
      </c>
      <c r="C115" s="286"/>
      <c r="D115" s="286"/>
      <c r="E115" s="286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296" t="s">
        <v>100</v>
      </c>
      <c r="C116" s="297"/>
      <c r="D116" s="297"/>
      <c r="E116" s="297"/>
      <c r="F116" s="95"/>
      <c r="G116" s="13"/>
      <c r="H116" s="10"/>
    </row>
    <row r="117" spans="1:8" x14ac:dyDescent="0.2">
      <c r="A117" s="11" t="s">
        <v>101</v>
      </c>
      <c r="B117" s="285" t="s">
        <v>102</v>
      </c>
      <c r="C117" s="286"/>
      <c r="D117" s="286"/>
      <c r="E117" s="286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285" t="s">
        <v>104</v>
      </c>
      <c r="C118" s="286"/>
      <c r="D118" s="286"/>
      <c r="E118" s="286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285" t="s">
        <v>13</v>
      </c>
      <c r="C119" s="286"/>
      <c r="D119" s="286"/>
      <c r="E119" s="286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287" t="s">
        <v>106</v>
      </c>
      <c r="C120" s="288"/>
      <c r="D120" s="288"/>
      <c r="E120" s="288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289" t="s">
        <v>107</v>
      </c>
      <c r="B121" s="290"/>
      <c r="C121" s="290"/>
      <c r="D121" s="290"/>
      <c r="E121" s="29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281" t="s">
        <v>108</v>
      </c>
      <c r="B122" s="282"/>
      <c r="C122" s="282"/>
      <c r="D122" s="282"/>
      <c r="E122" s="282"/>
      <c r="F122" s="283"/>
      <c r="G122" s="284"/>
      <c r="H122" s="10"/>
    </row>
    <row r="123" spans="1:8" x14ac:dyDescent="0.2">
      <c r="A123" s="28" t="s">
        <v>32</v>
      </c>
      <c r="B123" s="298" t="s">
        <v>109</v>
      </c>
      <c r="C123" s="299"/>
      <c r="D123" s="299"/>
      <c r="E123" s="299"/>
      <c r="F123" s="300"/>
      <c r="G123" s="30">
        <f>G33</f>
        <v>0</v>
      </c>
      <c r="H123" s="10"/>
    </row>
    <row r="124" spans="1:8" x14ac:dyDescent="0.2">
      <c r="A124" s="31" t="s">
        <v>33</v>
      </c>
      <c r="B124" s="291" t="s">
        <v>110</v>
      </c>
      <c r="C124" s="292"/>
      <c r="D124" s="292"/>
      <c r="E124" s="292"/>
      <c r="F124" s="293"/>
      <c r="G124" s="33">
        <f>G66</f>
        <v>0</v>
      </c>
      <c r="H124" s="10"/>
    </row>
    <row r="125" spans="1:8" x14ac:dyDescent="0.2">
      <c r="A125" s="31" t="s">
        <v>34</v>
      </c>
      <c r="B125" s="291" t="s">
        <v>111</v>
      </c>
      <c r="C125" s="292"/>
      <c r="D125" s="292"/>
      <c r="E125" s="292"/>
      <c r="F125" s="293"/>
      <c r="G125" s="33">
        <f>G75</f>
        <v>0</v>
      </c>
      <c r="H125" s="10"/>
    </row>
    <row r="126" spans="1:8" x14ac:dyDescent="0.2">
      <c r="A126" s="31" t="s">
        <v>35</v>
      </c>
      <c r="B126" s="291" t="s">
        <v>112</v>
      </c>
      <c r="C126" s="292"/>
      <c r="D126" s="292"/>
      <c r="E126" s="292"/>
      <c r="F126" s="293"/>
      <c r="G126" s="33">
        <f>G103</f>
        <v>0</v>
      </c>
      <c r="H126" s="10"/>
    </row>
    <row r="127" spans="1:8" x14ac:dyDescent="0.2">
      <c r="A127" s="31" t="s">
        <v>36</v>
      </c>
      <c r="B127" s="291" t="s">
        <v>113</v>
      </c>
      <c r="C127" s="292"/>
      <c r="D127" s="292"/>
      <c r="E127" s="292"/>
      <c r="F127" s="293"/>
      <c r="G127" s="33">
        <f>G111</f>
        <v>0</v>
      </c>
      <c r="H127" s="10"/>
    </row>
    <row r="128" spans="1:8" x14ac:dyDescent="0.2">
      <c r="A128" s="31"/>
      <c r="B128" s="301" t="s">
        <v>114</v>
      </c>
      <c r="C128" s="302"/>
      <c r="D128" s="302"/>
      <c r="E128" s="302"/>
      <c r="F128" s="303"/>
      <c r="G128" s="33">
        <f>SUM(G123:G127)</f>
        <v>0</v>
      </c>
      <c r="H128" s="10"/>
    </row>
    <row r="129" spans="1:8" x14ac:dyDescent="0.2">
      <c r="A129" s="31" t="s">
        <v>38</v>
      </c>
      <c r="B129" s="304" t="s">
        <v>115</v>
      </c>
      <c r="C129" s="305"/>
      <c r="D129" s="305"/>
      <c r="E129" s="305"/>
      <c r="F129" s="306"/>
      <c r="G129" s="33">
        <f ca="1">G121</f>
        <v>0</v>
      </c>
      <c r="H129" s="10"/>
    </row>
    <row r="130" spans="1:8" x14ac:dyDescent="0.2">
      <c r="A130" s="289" t="s">
        <v>116</v>
      </c>
      <c r="B130" s="290"/>
      <c r="C130" s="290"/>
      <c r="D130" s="290"/>
      <c r="E130" s="290"/>
      <c r="F130" s="307"/>
      <c r="G130" s="9">
        <f ca="1">SUM(G128:G129)</f>
        <v>0</v>
      </c>
      <c r="H130" s="10">
        <f ca="1">SUM(G123:G129)-G128</f>
        <v>0</v>
      </c>
    </row>
    <row r="131" spans="1:8" x14ac:dyDescent="0.2">
      <c r="A131" s="270" t="s">
        <v>15</v>
      </c>
      <c r="B131" s="271"/>
      <c r="C131" s="271"/>
      <c r="D131" s="271"/>
      <c r="E131" s="271"/>
      <c r="F131" s="271"/>
      <c r="G131" s="2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273" t="s">
        <v>4</v>
      </c>
      <c r="C135" s="273"/>
      <c r="D135" s="273"/>
      <c r="E135" s="2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274" t="s">
        <v>5</v>
      </c>
      <c r="C136" s="274"/>
      <c r="D136" s="274"/>
      <c r="E136" s="274"/>
      <c r="F136" s="63">
        <v>12</v>
      </c>
      <c r="G136" s="64">
        <f ca="1">G135*F136</f>
        <v>0</v>
      </c>
      <c r="H136" s="10"/>
    </row>
    <row r="137" spans="1:8" x14ac:dyDescent="0.2">
      <c r="F137" s="128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21</vt:i4>
      </vt:variant>
    </vt:vector>
  </HeadingPairs>
  <TitlesOfParts>
    <vt:vector size="42" baseType="lpstr">
      <vt:lpstr>Observações</vt:lpstr>
      <vt:lpstr>Insumos, Uniformes, EPI's- P II</vt:lpstr>
      <vt:lpstr>Vigia NOT desarm - ASITU</vt:lpstr>
      <vt:lpstr>Vigia DIU desarm - ASITU</vt:lpstr>
      <vt:lpstr>Vigia NOT desarm - ASOUR</vt:lpstr>
      <vt:lpstr>Vigia DIU desarm - ASOUR</vt:lpstr>
      <vt:lpstr>Vigia NOT desarm - ARPAP</vt:lpstr>
      <vt:lpstr>Vigia DIU desarm - ARPAP</vt:lpstr>
      <vt:lpstr>Vigia NOT desarm - ARPED</vt:lpstr>
      <vt:lpstr>Vigia DIU desarm - ARPED</vt:lpstr>
      <vt:lpstr>Vigia NOT desarm - ASRIB</vt:lpstr>
      <vt:lpstr>Vigia DIU desarm - ASRIB</vt:lpstr>
      <vt:lpstr>Vigia NOT desarm - ARSAN 123</vt:lpstr>
      <vt:lpstr>Vigia DIU desarm - ARSAN 123</vt:lpstr>
      <vt:lpstr>Vigia NOT desarm - ARSAN 141</vt:lpstr>
      <vt:lpstr>Vigia DIU desarm - ARSAN 141</vt:lpstr>
      <vt:lpstr>Vigia NOT desarm - ASSJP</vt:lpstr>
      <vt:lpstr>Vigia DIU desarm - ASSJP</vt:lpstr>
      <vt:lpstr>Vigia NOT desarm - ARSMA</vt:lpstr>
      <vt:lpstr>Vigia DIU desarm - ARSMA</vt:lpstr>
      <vt:lpstr>Resumo Geral - PARTE II</vt:lpstr>
      <vt:lpstr>'Insumos, Uniformes, EPI''s- P II'!Area_de_impressao</vt:lpstr>
      <vt:lpstr>'Resumo Geral - PARTE II'!Area_de_impressao</vt:lpstr>
      <vt:lpstr>'Vigia DIU desarm - ARPAP'!Area_de_impressao</vt:lpstr>
      <vt:lpstr>'Vigia DIU desarm - ARPED'!Area_de_impressao</vt:lpstr>
      <vt:lpstr>'Vigia DIU desarm - ARSAN 123'!Area_de_impressao</vt:lpstr>
      <vt:lpstr>'Vigia DIU desarm - ARSAN 141'!Area_de_impressao</vt:lpstr>
      <vt:lpstr>'Vigia DIU desarm - ARSMA'!Area_de_impressao</vt:lpstr>
      <vt:lpstr>'Vigia DIU desarm - ASITU'!Area_de_impressao</vt:lpstr>
      <vt:lpstr>'Vigia DIU desarm - ASOUR'!Area_de_impressao</vt:lpstr>
      <vt:lpstr>'Vigia DIU desarm - ASRIB'!Area_de_impressao</vt:lpstr>
      <vt:lpstr>'Vigia DIU desarm - ASSJP'!Area_de_impressao</vt:lpstr>
      <vt:lpstr>'Vigia NOT desarm - ARPAP'!Area_de_impressao</vt:lpstr>
      <vt:lpstr>'Vigia NOT desarm - ARPED'!Area_de_impressao</vt:lpstr>
      <vt:lpstr>'Vigia NOT desarm - ARSAN 123'!Area_de_impressao</vt:lpstr>
      <vt:lpstr>'Vigia NOT desarm - ARSAN 141'!Area_de_impressao</vt:lpstr>
      <vt:lpstr>'Vigia NOT desarm - ARSMA'!Area_de_impressao</vt:lpstr>
      <vt:lpstr>'Vigia NOT desarm - ASITU'!Area_de_impressao</vt:lpstr>
      <vt:lpstr>'Vigia NOT desarm - ASOUR'!Area_de_impressao</vt:lpstr>
      <vt:lpstr>'Vigia NOT desarm - ASRIB'!Area_de_impressao</vt:lpstr>
      <vt:lpstr>'Vigia NOT desarm - ASSJP'!Area_de_impressao</vt:lpstr>
      <vt:lpstr>'Insumos, Uniformes, EPI''s- P II'!Titulos_de_impressao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Rosiane de Oliveira</dc:creator>
  <cp:lastModifiedBy>Rogerio Rodrigues Pontes</cp:lastModifiedBy>
  <cp:lastPrinted>2022-08-10T12:45:39Z</cp:lastPrinted>
  <dcterms:created xsi:type="dcterms:W3CDTF">2013-10-22T12:23:02Z</dcterms:created>
  <dcterms:modified xsi:type="dcterms:W3CDTF">2022-08-10T17:15:29Z</dcterms:modified>
</cp:coreProperties>
</file>