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Z:\DELCO\SELIC\DOCUMENTOS 2023\03 - LICITAÇÕES\EDITAIS\PREGÃO ELETRÔNICO\TERMO DE REFERENCIA\Proc_066_2023_Digitação SEDES\"/>
    </mc:Choice>
  </mc:AlternateContent>
  <workbookProtection lockWindows="1"/>
  <bookViews>
    <workbookView xWindow="0" yWindow="0" windowWidth="24000" windowHeight="9735" tabRatio="932" activeTab="1"/>
  </bookViews>
  <sheets>
    <sheet name="Observações" sheetId="51" r:id="rId1"/>
    <sheet name="Digitador DIU - ETSP" sheetId="3" r:id="rId2"/>
    <sheet name="Resumo Geral" sheetId="7" r:id="rId3"/>
  </sheets>
  <definedNames>
    <definedName name="_xlnm.Print_Area" localSheetId="1">'Digitador DIU - ETSP'!$A$1:$G$130</definedName>
    <definedName name="_xlnm.Print_Area" localSheetId="2">'Resumo Geral'!$B$1:$J$6</definedName>
  </definedNames>
  <calcPr calcId="152511" iterate="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3" l="1"/>
  <c r="F83" i="3"/>
  <c r="F81" i="3"/>
  <c r="F80" i="3"/>
  <c r="F79" i="3"/>
  <c r="F72" i="3"/>
  <c r="F71" i="3"/>
  <c r="F69" i="3"/>
  <c r="F48" i="3"/>
  <c r="F47" i="3"/>
  <c r="F46" i="3"/>
  <c r="F45" i="3"/>
  <c r="F44" i="3"/>
  <c r="F43" i="3"/>
  <c r="F42" i="3"/>
  <c r="F41" i="3"/>
  <c r="F36" i="3"/>
  <c r="F35" i="3"/>
  <c r="F93" i="3" l="1"/>
  <c r="F5" i="7" l="1"/>
  <c r="F6" i="7" s="1"/>
  <c r="E5" i="7"/>
  <c r="D5" i="7"/>
  <c r="B5" i="7"/>
  <c r="F28" i="3" l="1"/>
  <c r="F29" i="3" l="1"/>
  <c r="G29" i="3" s="1"/>
  <c r="G60" i="3"/>
  <c r="G59" i="3"/>
  <c r="G58" i="3"/>
  <c r="G56" i="3"/>
  <c r="G55" i="3"/>
  <c r="G54" i="3"/>
  <c r="G53" i="3"/>
  <c r="G57" i="3"/>
  <c r="G52" i="3" l="1"/>
  <c r="G27" i="3"/>
  <c r="F96" i="3" l="1"/>
  <c r="G26" i="3" l="1"/>
  <c r="G25" i="3"/>
  <c r="G28" i="3" l="1"/>
  <c r="G51" i="3"/>
  <c r="G61" i="3" s="1"/>
  <c r="C5" i="7" l="1"/>
  <c r="G5" i="7" l="1"/>
  <c r="G6" i="7" s="1"/>
  <c r="F129" i="3" l="1"/>
  <c r="F128" i="3"/>
  <c r="F115" i="3" l="1"/>
  <c r="F116" i="3" s="1"/>
  <c r="G103" i="3" l="1"/>
  <c r="G32" i="3"/>
  <c r="G95" i="3" l="1"/>
  <c r="G118" i="3"/>
  <c r="G46" i="3"/>
  <c r="G45" i="3"/>
  <c r="G43" i="3"/>
  <c r="G89" i="3"/>
  <c r="G42" i="3"/>
  <c r="G41" i="3"/>
  <c r="G86" i="3"/>
  <c r="G82" i="3"/>
  <c r="G78" i="3"/>
  <c r="G44" i="3"/>
  <c r="G35" i="3"/>
  <c r="G74" i="3"/>
  <c r="G47" i="3"/>
  <c r="G48" i="3"/>
  <c r="G83" i="3"/>
  <c r="G81" i="3"/>
  <c r="G80" i="3"/>
  <c r="G79" i="3"/>
  <c r="G71" i="3"/>
  <c r="G65" i="3" l="1"/>
  <c r="G72" i="3"/>
  <c r="G49" i="3"/>
  <c r="G64" i="3" s="1"/>
  <c r="G84" i="3"/>
  <c r="G69" i="3"/>
  <c r="F84" i="3"/>
  <c r="F70" i="3"/>
  <c r="G70" i="3" s="1"/>
  <c r="F98" i="3" l="1"/>
  <c r="H84" i="3"/>
  <c r="G36" i="3"/>
  <c r="F37" i="3" l="1"/>
  <c r="F49" i="3" l="1"/>
  <c r="G96" i="3" l="1"/>
  <c r="G92" i="3"/>
  <c r="G93" i="3" s="1"/>
  <c r="G100" i="3" s="1"/>
  <c r="F87" i="3"/>
  <c r="F88" i="3"/>
  <c r="G88" i="3" s="1"/>
  <c r="F73" i="3"/>
  <c r="H49" i="3"/>
  <c r="F64" i="3"/>
  <c r="F38" i="3"/>
  <c r="F90" i="3" l="1"/>
  <c r="G87" i="3"/>
  <c r="G90" i="3" s="1"/>
  <c r="G38" i="3"/>
  <c r="G39" i="3" s="1"/>
  <c r="F39" i="3"/>
  <c r="F63" i="3" l="1"/>
  <c r="F99" i="3"/>
  <c r="H90" i="3"/>
  <c r="G73" i="3"/>
  <c r="G75" i="3" s="1"/>
  <c r="G120" i="3" s="1"/>
  <c r="F75" i="3"/>
  <c r="H75" i="3" s="1"/>
  <c r="H39" i="3"/>
  <c r="G98" i="3"/>
  <c r="G99" i="3"/>
  <c r="G101" i="3" l="1"/>
  <c r="G121" i="3" s="1"/>
  <c r="F100" i="3"/>
  <c r="G63" i="3"/>
  <c r="G66" i="3" s="1"/>
  <c r="G119" i="3" s="1"/>
  <c r="H96" i="3" l="1"/>
  <c r="G104" i="3" l="1"/>
  <c r="G105" i="3" l="1"/>
  <c r="G106" i="3" l="1"/>
  <c r="G122" i="3" s="1"/>
  <c r="G123" i="3" s="1"/>
  <c r="G109" i="3" s="1"/>
  <c r="G110" i="3" l="1"/>
  <c r="G112" i="3"/>
  <c r="G113" i="3"/>
  <c r="G114" i="3"/>
  <c r="G115" i="3"/>
  <c r="H115" i="3"/>
  <c r="G116" i="3"/>
  <c r="G124" i="3"/>
  <c r="G125" i="3"/>
  <c r="H125" i="3"/>
  <c r="G127" i="3"/>
  <c r="G128" i="3"/>
  <c r="G129" i="3"/>
  <c r="G130" i="3"/>
  <c r="H5" i="7"/>
  <c r="I5" i="7"/>
  <c r="J5" i="7"/>
  <c r="I6" i="7"/>
  <c r="J6" i="7"/>
</calcChain>
</file>

<file path=xl/comments1.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40%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8%x40%x90% x (1 + 5/56 + 5/56 + 1/3 * 5/56) ou 0,08 x 0,4 x 0,9 x (1 + 0,09 + 0,09 + 0,03) ou 0,03 x 1,21  que resulta 0,04 = 4%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List>
</comments>
</file>

<file path=xl/sharedStrings.xml><?xml version="1.0" encoding="utf-8"?>
<sst xmlns="http://schemas.openxmlformats.org/spreadsheetml/2006/main" count="257" uniqueCount="194">
  <si>
    <t>PLANILHA DE CUSTO E FORMAÇÃO DE PREÇOS</t>
  </si>
  <si>
    <t>I - DISCRIMINAÇÃO DOS SERVIÇOS</t>
  </si>
  <si>
    <t>Município/UF:</t>
  </si>
  <si>
    <t>Tipo de serviço:</t>
  </si>
  <si>
    <t>Unidade de Medida:</t>
  </si>
  <si>
    <t>Período contratual:</t>
  </si>
  <si>
    <t>DADOS COMPLEMENTARES</t>
  </si>
  <si>
    <t>Salário mínimo oficial vigente:</t>
  </si>
  <si>
    <t>Categoria Profissional:</t>
  </si>
  <si>
    <t>Salário Normativo da Categoria Profissional:</t>
  </si>
  <si>
    <t>Data Base da Categoria:</t>
  </si>
  <si>
    <t>MODULO 1 - COMPOSIÇÃO DA REMUNERAÇÃO</t>
  </si>
  <si>
    <t>Valor Total</t>
  </si>
  <si>
    <t>DSR Sobre Adicional Noturno</t>
  </si>
  <si>
    <t>TOTAL TAXA GLOBAL DE ADMINISTRAÇÃO</t>
  </si>
  <si>
    <t>VALOR MENSAL PELO TOTAL DE POSTOS DE SERVIÇO</t>
  </si>
  <si>
    <t>POSTO/UNIDADE</t>
  </si>
  <si>
    <t>TOTAL</t>
  </si>
  <si>
    <t>Total de Pessoas</t>
  </si>
  <si>
    <t>Data de Apresentação da Proposta:</t>
  </si>
  <si>
    <t xml:space="preserve">Posto de Trabalho: </t>
  </si>
  <si>
    <t>Quantidade de Pessoas por Posto:</t>
  </si>
  <si>
    <t>Quantidade de Postos:</t>
  </si>
  <si>
    <t>Outras Informações:</t>
  </si>
  <si>
    <t>Classificação Brasileira de Ocupações (CBO):</t>
  </si>
  <si>
    <t>Ano do acordo, convenção ou  dissídio coletivo:</t>
  </si>
  <si>
    <t>Adicional Periculosidade</t>
  </si>
  <si>
    <t>Adicional Insalubridade</t>
  </si>
  <si>
    <t>Outros</t>
  </si>
  <si>
    <t>Composição da Remuneração</t>
  </si>
  <si>
    <t>A</t>
  </si>
  <si>
    <t>B</t>
  </si>
  <si>
    <t>C</t>
  </si>
  <si>
    <t>D</t>
  </si>
  <si>
    <t>E</t>
  </si>
  <si>
    <t>F</t>
  </si>
  <si>
    <t>G</t>
  </si>
  <si>
    <t>H</t>
  </si>
  <si>
    <t>MÓDULO 2 - ENCARGOS E BENEFÍCIOS ANUAIS, MENSAIS E DIÁRIOS</t>
  </si>
  <si>
    <t>13º  Salário</t>
  </si>
  <si>
    <t>Ferias e terço  constitucional (conta vinculada)</t>
  </si>
  <si>
    <t>Incidência do Submódulo 2.2 sobre o Submódulo 2.1</t>
  </si>
  <si>
    <t xml:space="preserve">Total do Submódulo 2.1  </t>
  </si>
  <si>
    <t xml:space="preserve">Subtotal  </t>
  </si>
  <si>
    <t>Submódulo 2.1 - 13º  Salário, Férias e Adicional de Férias</t>
  </si>
  <si>
    <t>Submódulo 2.2 – GPS, FGTS e Outras Contribuições</t>
  </si>
  <si>
    <t xml:space="preserve">Total da Remuneração/MÓDULO 1  </t>
  </si>
  <si>
    <t xml:space="preserve">INSS </t>
  </si>
  <si>
    <t xml:space="preserve">Salário Educação </t>
  </si>
  <si>
    <t>SAT (Seguro Acidente de Trabalho)</t>
  </si>
  <si>
    <t>SESC ou SESI</t>
  </si>
  <si>
    <t xml:space="preserve">SENAI - SENAC </t>
  </si>
  <si>
    <t xml:space="preserve">SEBRAE </t>
  </si>
  <si>
    <t xml:space="preserve">INCRA </t>
  </si>
  <si>
    <t xml:space="preserve">FGTS </t>
  </si>
  <si>
    <t xml:space="preserve">Total do Submódulo 2.2   </t>
  </si>
  <si>
    <t>Transporte</t>
  </si>
  <si>
    <t>B.1</t>
  </si>
  <si>
    <t>B.2</t>
  </si>
  <si>
    <t xml:space="preserve">Total do Submódulo 2.3   </t>
  </si>
  <si>
    <t>QUADRO RESUMO - MÓDULO 2</t>
  </si>
  <si>
    <t>2.1</t>
  </si>
  <si>
    <t>2.2</t>
  </si>
  <si>
    <t>2.3</t>
  </si>
  <si>
    <t>Submódulo 2.3 – Benefícios Mensais e Diários</t>
  </si>
  <si>
    <t>Benefícios Mensais e Diários</t>
  </si>
  <si>
    <t>GPS, FGTS e Outras Contribuições</t>
  </si>
  <si>
    <t>13º  Salário, Férias e Adicional de Férias</t>
  </si>
  <si>
    <t xml:space="preserve">TOTAL MÓDULO 2  </t>
  </si>
  <si>
    <t>MÓDULO 3 - PROVISÃO PARA RESCISÃO</t>
  </si>
  <si>
    <t>Aviso Prévio Indenizado</t>
  </si>
  <si>
    <t>Incidência do FGTS sobre Aviso Prévio Indenizado</t>
  </si>
  <si>
    <t xml:space="preserve">Aviso Prévio Trabalhado </t>
  </si>
  <si>
    <t>Provisão para Rescisão</t>
  </si>
  <si>
    <t xml:space="preserve">TOTAL MÓDULO 3  </t>
  </si>
  <si>
    <t>MÓDULO 4 - CUSTO DE REPOSIÇÃO DO PROFISSIONAL AUSENTE</t>
  </si>
  <si>
    <t>MÓDULO 4 – CUSTO DE REPOSIÇÃO DO PROFISSIONAL AUSENTE</t>
  </si>
  <si>
    <t>Submódulo 4.1 - Ausências Legais</t>
  </si>
  <si>
    <t>Ausências Legais</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</si>
  <si>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</si>
  <si>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</si>
  <si>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</si>
  <si>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</si>
  <si>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</si>
  <si>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</si>
  <si>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Submódulo 4.2 - Intrajornada</t>
  </si>
  <si>
    <t>Total do Submódulo 4.2</t>
  </si>
  <si>
    <t>4.1.1</t>
  </si>
  <si>
    <t>4.2</t>
  </si>
  <si>
    <t>Afastamento Maternidade (120 dias)</t>
  </si>
  <si>
    <t>Intrajornada</t>
  </si>
  <si>
    <t>QUADRO RESUMO - MÓDULO 4</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</si>
  <si>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</si>
  <si>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</si>
  <si>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</si>
  <si>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</si>
  <si>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</si>
  <si>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</si>
  <si>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</si>
  <si>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</si>
  <si>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PIS</t>
  </si>
  <si>
    <t>COFINS</t>
  </si>
  <si>
    <t>ISS</t>
  </si>
  <si>
    <t>C.1</t>
  </si>
  <si>
    <t>C.2</t>
  </si>
  <si>
    <t>C.3</t>
  </si>
  <si>
    <t xml:space="preserve">TOTAL DOS MÓDULOS  1 A 5  </t>
  </si>
  <si>
    <t>QUADRO RESUMO - MÃO DE OBRA VINCULADA A EXECUÇÃO CONTRATUAL</t>
  </si>
  <si>
    <t>MÓDULO 1 - COMPOSIÇÃO DA REMUNERAÇÃO</t>
  </si>
  <si>
    <t>MÓDULO 2 – ENCARGOS E BENEFÍCIOS ANUAIS, MENSAIS E DIÁRIOS</t>
  </si>
  <si>
    <t>MÓDULO 3 – PROVISÃO PARA RESCISÃO</t>
  </si>
  <si>
    <t>MÓDULO 5 – INSUMOS DIVERSOS</t>
  </si>
  <si>
    <t>MÓDULO 6 – CUSTOS INDIRETOS, TRIBUTOS E LUCRO</t>
  </si>
  <si>
    <t xml:space="preserve">Subtotal (A + B + C + D + E)    </t>
  </si>
  <si>
    <t xml:space="preserve">TOTAL MÓDULO 6  </t>
  </si>
  <si>
    <t>Valor Mensal por Mão-de-Obra Vinculada a Execução Contratual</t>
  </si>
  <si>
    <t>Valor Mensal por Posto de Serviço</t>
  </si>
  <si>
    <t>Subtotal dos Tributos</t>
  </si>
  <si>
    <t>Quant/Horas/Perc</t>
  </si>
  <si>
    <t>Pessoas p/Posto</t>
  </si>
  <si>
    <t>Total de Postos</t>
  </si>
  <si>
    <t>Valor Individual p/ Posto</t>
  </si>
  <si>
    <t>Valor Mensal p/ Total de Postos</t>
  </si>
  <si>
    <t>4.1</t>
  </si>
  <si>
    <t>Posto/Hora</t>
  </si>
  <si>
    <t>Adicional Noturno (Hora Noturna/Hora Reduzida)</t>
  </si>
  <si>
    <t>12 meses</t>
  </si>
  <si>
    <t>Salário Base</t>
  </si>
  <si>
    <t>Outrros (especificar)</t>
  </si>
  <si>
    <t>I</t>
  </si>
  <si>
    <t>Multa do FGTS sobre o Aviso Prévio Indenizado</t>
  </si>
  <si>
    <t xml:space="preserve">Multa do FGTS sobre o Aviso Prévio Trabalhado. </t>
  </si>
  <si>
    <t>Submódulo 4.2.1 - Cobertura de Feriados, Dias Ponte, e outros (exceto para postos 12 x 36)</t>
  </si>
  <si>
    <t>Cobertura Feriados, Dias Ponte, e outros (exceto para postos 12 x 36)</t>
  </si>
  <si>
    <t>Total do Submódulo 4.2.1</t>
  </si>
  <si>
    <t>Outros (Especificar)</t>
  </si>
  <si>
    <t>OBSERVAÇÕES  RELATIVAS AS PLANILHAS DE CUSTOS E FORMAÇÃO DE PREÇOS</t>
  </si>
  <si>
    <t>Planilhas Modelo</t>
  </si>
  <si>
    <t>Sub módulo 2.2 (Anexar junto com as planilhas)</t>
  </si>
  <si>
    <t>Submódulos 4.2 e 4.2.1</t>
  </si>
  <si>
    <t>Módulo 6 (Anexar junto com as planilhas Arquivos e Documentos para comprovação das alíquotas efetivas para empresas optantes pelo regime tributário Lucro Real)</t>
  </si>
  <si>
    <t>Módulo 6 (Anexar junto com as planilhas documentos para comprovação tributária)</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</si>
  <si>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</si>
  <si>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</si>
  <si>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</si>
  <si>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Incidência do Sub módulo 2.2</t>
  </si>
  <si>
    <t>VALOR PERÍODO DE 12 MESES PELO TOTAL DE POSTOS DE SERVIÇO</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</si>
  <si>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</si>
  <si>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</si>
  <si>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</si>
  <si>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</si>
  <si>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</si>
  <si>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</si>
  <si>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</si>
  <si>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</si>
  <si>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</si>
  <si>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Cálculo dos Submódulos 4.2 e 4.2.1 somente se previstos no Instrumento Convocatório</t>
  </si>
  <si>
    <t>OBSERVAÇÕES GERAIS</t>
  </si>
  <si>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</si>
  <si>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Os salários e beneficios utilizados nos modelos de planilhas de custos e formação de preços constantes no Edital tem como base a Convenção Coletiva de Trabalho 2023 das referidas categorias dos postos de serviços. Observa-se ainda que funções não definidas em convenção coletiva serão corrigidas de acordo com o percentual de reajuste definido na convenção coletiva de trabalho utilizada pela licitante.</t>
  </si>
  <si>
    <t>MEMÓRIA DE CÁLCULO</t>
  </si>
  <si>
    <t>A LICITANTE DEVERÁ APRESENTAR A MEMÓRIA DE CÁLCULO UTILIZADA NOS DIVERSOS MÓDULOS DE SUAS PLANILHAS DE CUSTOS E JUSTIFICÁ-LAS QUANDO NECESSÁRIO.</t>
  </si>
  <si>
    <t>Salários, benefícios e demais itens obrigatórios constantes nos acordos e convenções coletivas utilizadas pela Licitante que se aplicam a mão de obra deverão compor as planilhas de custos e formação de preços.</t>
  </si>
  <si>
    <t>Adicional de Insalubridade</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</si>
  <si>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Exemplo Sugerido: =ARRED(........;2)
3 - Sugere-se ainda, habilitar nas planilhas do Excel a opção "Habilitar cálculo interativo", esta ação contribui para o cálculo integrado dos diversos módulos da planilha, segue caminho: (ARQUIVO/Opções/Fórmulas/Habilitar cálculo interativo).</t>
    </r>
  </si>
  <si>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</si>
  <si>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</si>
  <si>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</si>
  <si>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r>
      <t xml:space="preserve">Consideramos p/ este cálculo os feriados nacionais e estaduas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</si>
  <si>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</si>
  <si>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Acordos e Convenções Coletivas</t>
  </si>
  <si>
    <t>CATEGORIA SINDICAL - Acordos e Convenções Coletivas</t>
  </si>
  <si>
    <t>Acordos e Convenções Coletivas - Mão de Obra</t>
  </si>
  <si>
    <t>Acordos e Convenções Coletivas - (Itens não permitidos)</t>
  </si>
  <si>
    <t>Apresentar cópia dos Acordos e Convenções Coletivas que a Licitante utilizou para compor salários e benefícios na planilha de custos e formaão de preços</t>
  </si>
  <si>
    <t>Substituto na cobertura de Ausências Legais</t>
  </si>
  <si>
    <t>Substituto na cobertura de Licença Paternidade</t>
  </si>
  <si>
    <t xml:space="preserve">Substituto na cobertura de Ausência por Acidente de Trabalho </t>
  </si>
  <si>
    <t>Substituto na cobertura de Outras Ausências</t>
  </si>
  <si>
    <t>Prever nas planilhas de custos conforme legislação vigente (se necessário)</t>
  </si>
  <si>
    <t>SÃO PAULO/SP</t>
  </si>
  <si>
    <t>Digitador</t>
  </si>
  <si>
    <t>OBJETO: PRESTAÇÃO DE SERVIÇOS EM DIGITAÇÃO</t>
  </si>
  <si>
    <t>4121-10</t>
  </si>
  <si>
    <t>Digitação</t>
  </si>
  <si>
    <t>30 Horas Semanais</t>
  </si>
  <si>
    <t>Incidência de GPS, FGTS e outras contribuições sobre Aviso Prévio Trabalhado</t>
  </si>
  <si>
    <t xml:space="preserve">Substituto na cobertura de Férias </t>
  </si>
  <si>
    <t>Substituto na cobertura de Afastamento Maternidade</t>
  </si>
  <si>
    <t>Valor Total pelo Período de 12 Meses</t>
  </si>
  <si>
    <t>PROCESSO Nº ___/2023</t>
  </si>
  <si>
    <t>QUADRO RESUMO - Nome da Licitante</t>
  </si>
  <si>
    <t xml:space="preserve">Sindicato:  </t>
  </si>
  <si>
    <t>Posto de trabalho: De Segunda à Sexta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</si>
</sst>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_(* #,##0.00_);_(* \(#,##0.00\);_(* \-??_);_(@_)"/>
    <numFmt numFmtId="165" formatCode="_(&quot;R$ &quot;* #,##0.00_);_(&quot;R$ &quot;* \(#,##0.00\);_(&quot;R$ &quot;* \-??_);_(@_)"/>
    <numFmt numFmtId="166" formatCode="&quot;R$ &quot;#,##0.00"/>
    <numFmt numFmtId="167" formatCode="_-* #,##0.00_-;\-* #,##0.00_-;_-* \-??_-;_-@_-"/>
    <numFmt numFmtId="168" formatCode="#,##0.00_);[Red]\(#,##0.00\)"/>
    <numFmt numFmtId="169" formatCode="_-&quot;R$ &quot;* #,##0.00_-;&quot;-R$ &quot;* #,##0.00_-;_-&quot;R$ &quot;* \-??_-;_-@_-"/>
    <numFmt numFmtId="170" formatCode="&quot;R$&quot;\ #,##0.00"/>
    <numFmt numFmtId="171" formatCode="_(* #,##0.00_);_(* \(#,##0.00\);_(* &quot;-&quot;??_);_(@_)"/>
    <numFmt numFmtId="172" formatCode="0.0000%"/>
    <numFmt numFmtId="173" formatCode="_-* #,##0.0000_-;\-* #,##0.0000_-;_-* &quot;-&quot;????_-;_-@_-"/>
  </numFmts>
  <fonts count="23" x14ac:knownFonts="1">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10"/>
      <name val="Arial Narrow"/>
      <family val="2"/>
    </font>
    <font>
      <b/>
      <sz val="10"/>
      <name val="Arial Narrow"/>
      <family val="2"/>
    </font>
    <font>
      <b/>
      <sz val="9"/>
      <name val="Arial Narrow"/>
      <family val="2"/>
    </font>
    <font>
      <sz val="11"/>
      <name val="Arial Narrow"/>
      <family val="2"/>
    </font>
    <font>
      <b/>
      <sz val="11"/>
      <name val="Arial Narrow"/>
      <family val="2"/>
    </font>
    <font>
      <sz val="9"/>
      <color indexed="81"/>
      <name val="Segoe UI"/>
      <family val="2"/>
    </font>
    <font>
      <b/>
      <sz val="9"/>
      <color indexed="81"/>
      <name val="Segoe UI"/>
      <family val="2"/>
    </font>
    <font>
      <sz val="10"/>
      <color theme="0" tint="-4.9989318521683403E-2"/>
      <name val="Arial Narrow"/>
      <family val="2"/>
    </font>
    <font>
      <b/>
      <sz val="10"/>
      <color theme="2"/>
      <name val="Arial Narrow"/>
      <family val="2"/>
    </font>
    <font>
      <sz val="10"/>
      <name val="Arial"/>
      <family val="2"/>
    </font>
    <font>
      <b/>
      <sz val="12"/>
      <name val="Arial Narrow"/>
      <family val="2"/>
    </font>
    <font>
      <sz val="12"/>
      <name val="Arial Narrow"/>
      <family val="2"/>
    </font>
    <font>
      <b/>
      <sz val="14"/>
      <name val="Arial"/>
      <family val="2"/>
    </font>
    <font>
      <b/>
      <sz val="10"/>
      <name val="Arial"/>
      <family val="2"/>
    </font>
    <font>
      <b/>
      <i/>
      <u/>
      <sz val="10"/>
      <name val="Arial"/>
      <family val="2"/>
    </font>
    <font>
      <b/>
      <sz val="12"/>
      <name val="Arial"/>
      <family val="2"/>
    </font>
    <font>
      <sz val="12"/>
      <name val="Arial"/>
      <family val="2"/>
    </font>
    <font>
      <b/>
      <u/>
      <sz val="12"/>
      <name val="Arial"/>
      <family val="2"/>
    </font>
    <font>
      <b/>
      <i/>
      <sz val="12"/>
      <name val="Arial"/>
      <family val="2"/>
    </font>
  </fonts>
  <fills count="21">
    <fill>
      <patternFill patternType="none"/>
    </fill>
    <fill>
      <patternFill patternType="gray125"/>
    </fill>
    <fill>
      <patternFill patternType="solid">
        <fgColor rgb="FFFFFFFF"/>
        <bgColor rgb="FFE6E6E6"/>
      </patternFill>
    </fill>
    <fill>
      <patternFill patternType="solid">
        <fgColor rgb="FF8FAADC"/>
        <bgColor rgb="FFAFABAB"/>
      </patternFill>
    </fill>
    <fill>
      <patternFill patternType="solid">
        <fgColor rgb="FFB4C7E7"/>
        <bgColor rgb="FFC0C0C0"/>
      </patternFill>
    </fill>
    <fill>
      <patternFill patternType="solid">
        <fgColor rgb="FFE6E6E6"/>
        <bgColor rgb="FFDAE3F3"/>
      </patternFill>
    </fill>
    <fill>
      <patternFill patternType="solid">
        <fgColor theme="4" tint="0.59999389629810485"/>
        <bgColor rgb="FFAFABAB"/>
      </patternFill>
    </fill>
    <fill>
      <patternFill patternType="solid">
        <fgColor theme="4" tint="0.39997558519241921"/>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8" tint="0.39997558519241921"/>
        <bgColor rgb="FFE6E6E6"/>
      </patternFill>
    </fill>
    <fill>
      <patternFill patternType="solid">
        <fgColor theme="0"/>
        <bgColor rgb="FFDAE3F3"/>
      </patternFill>
    </fill>
    <fill>
      <patternFill patternType="solid">
        <fgColor theme="8" tint="0.59999389629810485"/>
        <bgColor rgb="FFBFBFBF"/>
      </patternFill>
    </fill>
    <fill>
      <patternFill patternType="solid">
        <fgColor theme="8" tint="0.39997558519241921"/>
        <bgColor rgb="FFBFBFBF"/>
      </patternFill>
    </fill>
    <fill>
      <patternFill patternType="solid">
        <fgColor theme="8" tint="0.79998168889431442"/>
        <bgColor indexed="64"/>
      </patternFill>
    </fill>
    <fill>
      <patternFill patternType="solid">
        <fgColor theme="8" tint="0.59999389629810485"/>
        <bgColor rgb="FFC0C0C0"/>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D9E1F2"/>
        <bgColor rgb="FF000000"/>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diagonal/>
    </border>
    <border>
      <left style="thin">
        <color indexed="64"/>
      </left>
      <right style="thin">
        <color indexed="64"/>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5">
    <xf numFmtId="0" fontId="0" fillId="0" borderId="0"/>
    <xf numFmtId="164" fontId="3" fillId="0" borderId="0"/>
    <xf numFmtId="165" fontId="3" fillId="0" borderId="0"/>
    <xf numFmtId="9" fontId="3" fillId="0" borderId="0"/>
    <xf numFmtId="164" fontId="3" fillId="0" borderId="0"/>
    <xf numFmtId="0" fontId="13" fillId="0" borderId="0"/>
    <xf numFmtId="0" fontId="13" fillId="0" borderId="0"/>
    <xf numFmtId="171" fontId="13" fillId="0" borderId="0" applyFont="0" applyFill="0" applyBorder="0" applyAlignment="0" applyProtection="0"/>
    <xf numFmtId="165" fontId="13" fillId="0" borderId="0" applyFill="0" applyBorder="0" applyAlignment="0" applyProtection="0"/>
    <xf numFmtId="0" fontId="3" fillId="0" borderId="0"/>
    <xf numFmtId="9" fontId="13" fillId="0" borderId="0" applyFont="0" applyFill="0" applyBorder="0" applyAlignment="0" applyProtection="0"/>
    <xf numFmtId="164" fontId="3" fillId="0" borderId="0"/>
    <xf numFmtId="0" fontId="2" fillId="0" borderId="0"/>
    <xf numFmtId="0" fontId="1" fillId="0" borderId="0"/>
    <xf numFmtId="44" fontId="1" fillId="0" borderId="0" applyFont="0" applyFill="0" applyBorder="0" applyAlignment="0" applyProtection="0"/>
  </cellStyleXfs>
  <cellXfs count="271">
    <xf numFmtId="0" fontId="0" fillId="0" borderId="0" xfId="0"/>
    <xf numFmtId="0" fontId="4" fillId="0" borderId="0" xfId="0" applyFont="1"/>
    <xf numFmtId="0" fontId="4" fillId="0" borderId="0" xfId="0" applyFont="1" applyBorder="1"/>
    <xf numFmtId="0" fontId="4" fillId="0" borderId="0" xfId="0" applyFont="1" applyAlignment="1" applyProtection="1">
      <alignment vertical="center"/>
    </xf>
    <xf numFmtId="164" fontId="4" fillId="0" borderId="0" xfId="0" applyNumberFormat="1" applyFont="1" applyAlignment="1" applyProtection="1">
      <alignment vertical="center"/>
    </xf>
    <xf numFmtId="167" fontId="4" fillId="0" borderId="0" xfId="0" applyNumberFormat="1" applyFont="1" applyAlignment="1" applyProtection="1">
      <alignment vertical="center"/>
    </xf>
    <xf numFmtId="0" fontId="4" fillId="2" borderId="0" xfId="0" applyFont="1" applyFill="1" applyAlignment="1" applyProtection="1">
      <alignment vertical="center"/>
    </xf>
    <xf numFmtId="0" fontId="4" fillId="5" borderId="0" xfId="0" applyFont="1" applyFill="1" applyAlignment="1" applyProtection="1">
      <alignment vertical="center"/>
    </xf>
    <xf numFmtId="0" fontId="4" fillId="0" borderId="0" xfId="0" applyFont="1" applyBorder="1" applyAlignment="1" applyProtection="1">
      <alignment vertical="center"/>
    </xf>
    <xf numFmtId="0" fontId="7" fillId="0" borderId="0" xfId="0" applyFont="1" applyProtection="1">
      <protection locked="0"/>
    </xf>
    <xf numFmtId="1" fontId="4" fillId="0" borderId="28" xfId="0" applyNumberFormat="1" applyFont="1" applyBorder="1" applyAlignment="1" applyProtection="1">
      <alignment horizontal="center" vertical="center"/>
    </xf>
    <xf numFmtId="3" fontId="4" fillId="0" borderId="35" xfId="3" applyNumberFormat="1" applyFont="1" applyBorder="1" applyAlignment="1" applyProtection="1">
      <alignment horizontal="center" vertical="center"/>
    </xf>
    <xf numFmtId="1" fontId="4" fillId="0" borderId="35" xfId="0" applyNumberFormat="1" applyFont="1" applyBorder="1" applyAlignment="1" applyProtection="1">
      <alignment horizontal="center" vertical="center"/>
    </xf>
    <xf numFmtId="10" fontId="4" fillId="0" borderId="9" xfId="3" applyNumberFormat="1" applyFont="1" applyBorder="1" applyAlignment="1" applyProtection="1">
      <alignment horizontal="center" vertical="center"/>
    </xf>
    <xf numFmtId="10" fontId="4" fillId="0" borderId="17" xfId="3" applyNumberFormat="1" applyFont="1" applyBorder="1" applyAlignment="1" applyProtection="1">
      <alignment horizontal="center" vertical="center"/>
    </xf>
    <xf numFmtId="10" fontId="4" fillId="0" borderId="30" xfId="3" applyNumberFormat="1" applyFont="1" applyBorder="1" applyAlignment="1" applyProtection="1">
      <alignment horizontal="center" vertical="center"/>
    </xf>
    <xf numFmtId="0" fontId="5" fillId="9" borderId="4" xfId="0" applyFont="1" applyFill="1" applyBorder="1" applyAlignment="1" applyProtection="1">
      <alignment horizontal="center" vertical="center"/>
    </xf>
    <xf numFmtId="164" fontId="5" fillId="9" borderId="6" xfId="1" applyFont="1" applyFill="1" applyBorder="1" applyAlignment="1" applyProtection="1">
      <alignment horizontal="center" vertical="center"/>
    </xf>
    <xf numFmtId="0" fontId="4" fillId="0" borderId="29" xfId="0" applyFont="1" applyBorder="1" applyAlignment="1">
      <alignment horizontal="center"/>
    </xf>
    <xf numFmtId="164" fontId="4" fillId="0" borderId="36" xfId="1" applyFont="1" applyBorder="1" applyAlignment="1" applyProtection="1">
      <alignment vertical="center"/>
    </xf>
    <xf numFmtId="0" fontId="4" fillId="0" borderId="17" xfId="0" applyFont="1" applyBorder="1" applyAlignment="1" applyProtection="1">
      <alignment horizontal="center" vertical="center"/>
    </xf>
    <xf numFmtId="164" fontId="4" fillId="0" borderId="18" xfId="1" applyFont="1" applyBorder="1" applyAlignment="1" applyProtection="1">
      <alignment vertical="center"/>
    </xf>
    <xf numFmtId="164" fontId="5" fillId="10" borderId="6" xfId="1" applyFont="1" applyFill="1" applyBorder="1" applyAlignment="1" applyProtection="1">
      <alignment vertical="center"/>
    </xf>
    <xf numFmtId="0" fontId="4" fillId="0" borderId="16" xfId="0" applyFont="1" applyBorder="1" applyAlignment="1">
      <alignment horizontal="center"/>
    </xf>
    <xf numFmtId="168" fontId="4" fillId="0" borderId="15" xfId="1" applyNumberFormat="1" applyFont="1" applyBorder="1" applyAlignment="1" applyProtection="1">
      <alignment vertical="center"/>
    </xf>
    <xf numFmtId="0" fontId="4" fillId="0" borderId="2" xfId="0" applyFont="1" applyBorder="1" applyAlignment="1">
      <alignment horizontal="center"/>
    </xf>
    <xf numFmtId="168" fontId="4" fillId="0" borderId="41" xfId="1" applyNumberFormat="1" applyFont="1" applyBorder="1" applyAlignment="1" applyProtection="1">
      <alignment vertical="center"/>
    </xf>
    <xf numFmtId="0" fontId="4" fillId="0" borderId="29" xfId="0" applyFont="1" applyBorder="1"/>
    <xf numFmtId="10" fontId="5" fillId="0" borderId="22" xfId="3"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9" xfId="0" applyFont="1" applyBorder="1" applyAlignment="1" applyProtection="1">
      <alignment vertical="center"/>
    </xf>
    <xf numFmtId="0" fontId="4" fillId="0" borderId="22" xfId="0" applyFont="1" applyBorder="1" applyAlignment="1" applyProtection="1">
      <alignment vertical="center"/>
    </xf>
    <xf numFmtId="10" fontId="4" fillId="0" borderId="5" xfId="3" applyNumberFormat="1" applyFont="1" applyBorder="1" applyAlignment="1" applyProtection="1">
      <alignment horizontal="center" vertical="center"/>
    </xf>
    <xf numFmtId="168" fontId="4" fillId="0" borderId="39" xfId="1" applyNumberFormat="1" applyFont="1" applyBorder="1" applyAlignment="1" applyProtection="1">
      <alignment vertical="center"/>
    </xf>
    <xf numFmtId="10" fontId="5" fillId="10" borderId="19" xfId="0" applyNumberFormat="1" applyFont="1" applyFill="1" applyBorder="1" applyAlignment="1" applyProtection="1">
      <alignment horizontal="center" vertical="center"/>
    </xf>
    <xf numFmtId="168" fontId="5" fillId="10" borderId="6" xfId="0" applyNumberFormat="1" applyFont="1" applyFill="1" applyBorder="1" applyAlignment="1" applyProtection="1">
      <alignment horizontal="right" vertical="center"/>
    </xf>
    <xf numFmtId="0" fontId="4" fillId="0" borderId="34" xfId="0" applyFont="1" applyBorder="1" applyAlignment="1">
      <alignment horizontal="center"/>
    </xf>
    <xf numFmtId="168" fontId="4" fillId="0" borderId="40" xfId="1" applyNumberFormat="1" applyFont="1" applyBorder="1" applyAlignment="1" applyProtection="1">
      <alignment vertical="center"/>
    </xf>
    <xf numFmtId="44" fontId="4" fillId="0" borderId="28" xfId="0" applyNumberFormat="1" applyFont="1" applyBorder="1" applyAlignment="1" applyProtection="1">
      <alignment horizontal="center" vertical="center"/>
    </xf>
    <xf numFmtId="44" fontId="4" fillId="0" borderId="35" xfId="0" applyNumberFormat="1" applyFont="1" applyBorder="1" applyAlignment="1" applyProtection="1">
      <alignment horizontal="center" vertical="center"/>
    </xf>
    <xf numFmtId="0" fontId="5" fillId="12" borderId="32" xfId="0" applyFont="1" applyFill="1" applyBorder="1" applyAlignment="1" applyProtection="1">
      <alignment horizontal="center" vertical="center"/>
    </xf>
    <xf numFmtId="168" fontId="5" fillId="12" borderId="36" xfId="0" applyNumberFormat="1" applyFont="1" applyFill="1" applyBorder="1" applyAlignment="1" applyProtection="1">
      <alignment horizontal="right" vertical="center"/>
    </xf>
    <xf numFmtId="0" fontId="5" fillId="12" borderId="29" xfId="0" applyFont="1" applyFill="1" applyBorder="1" applyAlignment="1" applyProtection="1">
      <alignment horizontal="center" vertical="center"/>
    </xf>
    <xf numFmtId="168" fontId="5" fillId="12" borderId="18" xfId="0" applyNumberFormat="1" applyFont="1" applyFill="1" applyBorder="1" applyAlignment="1" applyProtection="1">
      <alignment horizontal="right" vertical="center"/>
    </xf>
    <xf numFmtId="0" fontId="5" fillId="9" borderId="24" xfId="0" applyFont="1" applyFill="1" applyBorder="1" applyAlignment="1" applyProtection="1">
      <alignment horizontal="left" vertical="center"/>
    </xf>
    <xf numFmtId="0" fontId="5" fillId="9" borderId="40" xfId="0" applyFont="1" applyFill="1" applyBorder="1" applyAlignment="1" applyProtection="1">
      <alignment horizontal="left" vertical="center"/>
    </xf>
    <xf numFmtId="10" fontId="5" fillId="10" borderId="27" xfId="0" applyNumberFormat="1" applyFont="1" applyFill="1" applyBorder="1" applyAlignment="1" applyProtection="1">
      <alignment horizontal="center" vertical="center"/>
    </xf>
    <xf numFmtId="168" fontId="5" fillId="10" borderId="3" xfId="0" applyNumberFormat="1" applyFont="1" applyFill="1" applyBorder="1" applyAlignment="1" applyProtection="1">
      <alignment horizontal="right" vertical="center"/>
    </xf>
    <xf numFmtId="0" fontId="5" fillId="9" borderId="5" xfId="0" applyFont="1" applyFill="1" applyBorder="1" applyAlignment="1" applyProtection="1">
      <alignment horizontal="center" vertical="center"/>
    </xf>
    <xf numFmtId="10" fontId="5" fillId="12" borderId="28" xfId="0" applyNumberFormat="1" applyFont="1" applyFill="1" applyBorder="1" applyAlignment="1" applyProtection="1">
      <alignment horizontal="center" vertical="center"/>
    </xf>
    <xf numFmtId="10" fontId="5" fillId="12" borderId="35" xfId="0" applyNumberFormat="1" applyFont="1" applyFill="1" applyBorder="1" applyAlignment="1" applyProtection="1">
      <alignment horizontal="center" vertical="center"/>
    </xf>
    <xf numFmtId="10" fontId="5" fillId="0" borderId="30" xfId="3" applyNumberFormat="1" applyFont="1" applyBorder="1" applyAlignment="1" applyProtection="1">
      <alignment horizontal="center" vertical="center"/>
    </xf>
    <xf numFmtId="168" fontId="5" fillId="0" borderId="30" xfId="1" applyNumberFormat="1" applyFont="1" applyBorder="1" applyAlignment="1" applyProtection="1">
      <alignment vertical="center"/>
    </xf>
    <xf numFmtId="0" fontId="4" fillId="0" borderId="9" xfId="0" applyNumberFormat="1" applyFont="1" applyBorder="1" applyAlignment="1" applyProtection="1">
      <alignment horizontal="center" vertical="center"/>
    </xf>
    <xf numFmtId="0" fontId="4" fillId="0" borderId="17" xfId="0" applyNumberFormat="1" applyFont="1" applyBorder="1" applyAlignment="1" applyProtection="1">
      <alignment horizontal="center" vertical="center"/>
    </xf>
    <xf numFmtId="10" fontId="4" fillId="0" borderId="17" xfId="0" applyNumberFormat="1" applyFont="1" applyBorder="1" applyAlignment="1" applyProtection="1">
      <alignment horizontal="center" vertical="center"/>
    </xf>
    <xf numFmtId="168" fontId="4" fillId="0" borderId="9" xfId="1" applyNumberFormat="1" applyFont="1" applyBorder="1" applyAlignment="1" applyProtection="1">
      <alignment vertical="center"/>
    </xf>
    <xf numFmtId="168" fontId="4" fillId="0" borderId="17" xfId="1" applyNumberFormat="1" applyFont="1" applyBorder="1" applyAlignment="1" applyProtection="1">
      <alignment vertical="center"/>
    </xf>
    <xf numFmtId="168" fontId="4" fillId="0" borderId="30" xfId="1" applyNumberFormat="1" applyFont="1" applyBorder="1" applyAlignment="1" applyProtection="1">
      <alignment vertical="center"/>
    </xf>
    <xf numFmtId="0" fontId="11" fillId="0" borderId="0" xfId="0" applyFont="1"/>
    <xf numFmtId="0" fontId="4" fillId="15" borderId="32" xfId="0" applyFont="1" applyFill="1" applyBorder="1"/>
    <xf numFmtId="0" fontId="5" fillId="10" borderId="24" xfId="0" applyFont="1" applyFill="1" applyBorder="1" applyAlignment="1" applyProtection="1">
      <alignment vertical="center"/>
    </xf>
    <xf numFmtId="0" fontId="5" fillId="10" borderId="28" xfId="0" applyFont="1" applyFill="1" applyBorder="1" applyAlignment="1" applyProtection="1">
      <alignment vertical="center"/>
    </xf>
    <xf numFmtId="168" fontId="5" fillId="10" borderId="36" xfId="2" applyNumberFormat="1" applyFont="1" applyFill="1" applyBorder="1" applyAlignment="1" applyProtection="1">
      <alignment vertical="center"/>
    </xf>
    <xf numFmtId="0" fontId="4" fillId="15" borderId="29" xfId="0" applyFont="1" applyFill="1" applyBorder="1"/>
    <xf numFmtId="0" fontId="5" fillId="10" borderId="0" xfId="0" applyFont="1" applyFill="1" applyBorder="1" applyAlignment="1" applyProtection="1">
      <alignment vertical="center"/>
    </xf>
    <xf numFmtId="1" fontId="12" fillId="10" borderId="35" xfId="0" applyNumberFormat="1" applyFont="1" applyFill="1" applyBorder="1" applyAlignment="1" applyProtection="1">
      <alignment vertical="center"/>
    </xf>
    <xf numFmtId="168" fontId="5" fillId="10" borderId="18" xfId="2" applyNumberFormat="1" applyFont="1" applyFill="1" applyBorder="1" applyAlignment="1" applyProtection="1">
      <alignment vertical="center"/>
    </xf>
    <xf numFmtId="3" fontId="5" fillId="13" borderId="35" xfId="3" applyNumberFormat="1" applyFont="1" applyFill="1" applyBorder="1" applyAlignment="1" applyProtection="1">
      <alignment vertical="center"/>
    </xf>
    <xf numFmtId="168" fontId="5" fillId="16" borderId="18" xfId="2" applyNumberFormat="1" applyFont="1" applyFill="1" applyBorder="1" applyAlignment="1" applyProtection="1">
      <alignment vertical="center"/>
    </xf>
    <xf numFmtId="3" fontId="5" fillId="13" borderId="38" xfId="3" applyNumberFormat="1" applyFont="1" applyFill="1" applyBorder="1" applyAlignment="1" applyProtection="1">
      <alignment vertical="center"/>
    </xf>
    <xf numFmtId="168" fontId="5" fillId="13" borderId="42" xfId="2" applyNumberFormat="1" applyFont="1" applyFill="1" applyBorder="1" applyAlignment="1" applyProtection="1">
      <alignment vertical="center"/>
    </xf>
    <xf numFmtId="0" fontId="5" fillId="13" borderId="29" xfId="0" applyFont="1" applyFill="1" applyBorder="1" applyAlignment="1" applyProtection="1">
      <alignment vertical="center"/>
    </xf>
    <xf numFmtId="0" fontId="5" fillId="13" borderId="37" xfId="0" applyFont="1" applyFill="1" applyBorder="1" applyAlignment="1" applyProtection="1">
      <alignment vertical="center"/>
    </xf>
    <xf numFmtId="0" fontId="5" fillId="0" borderId="20" xfId="0" applyFont="1" applyBorder="1" applyAlignment="1" applyProtection="1">
      <alignment horizontal="center" vertical="center"/>
    </xf>
    <xf numFmtId="0" fontId="7" fillId="0" borderId="0" xfId="0" applyFont="1" applyBorder="1" applyProtection="1">
      <protection locked="0"/>
    </xf>
    <xf numFmtId="169" fontId="15" fillId="0" borderId="0" xfId="0" applyNumberFormat="1" applyFont="1" applyBorder="1" applyAlignment="1" applyProtection="1">
      <alignment vertical="center"/>
      <protection locked="0"/>
    </xf>
    <xf numFmtId="0" fontId="15" fillId="0" borderId="0" xfId="0" applyFont="1" applyBorder="1" applyProtection="1">
      <protection locked="0"/>
    </xf>
    <xf numFmtId="3" fontId="14" fillId="4" borderId="10" xfId="4" applyNumberFormat="1" applyFont="1" applyFill="1" applyBorder="1" applyAlignment="1" applyProtection="1">
      <alignment vertical="center"/>
      <protection locked="0"/>
    </xf>
    <xf numFmtId="165" fontId="14" fillId="4" borderId="10" xfId="4" applyNumberFormat="1" applyFont="1" applyFill="1" applyBorder="1" applyAlignment="1" applyProtection="1">
      <alignment vertical="center"/>
      <protection locked="0"/>
    </xf>
    <xf numFmtId="172" fontId="15" fillId="0" borderId="0" xfId="0" applyNumberFormat="1" applyFont="1" applyBorder="1" applyProtection="1">
      <protection locked="0"/>
    </xf>
    <xf numFmtId="3" fontId="14" fillId="4" borderId="1" xfId="4" applyNumberFormat="1" applyFont="1" applyFill="1" applyBorder="1" applyAlignment="1" applyProtection="1">
      <alignment horizontal="center" vertical="center"/>
      <protection locked="0"/>
    </xf>
    <xf numFmtId="165" fontId="7" fillId="0" borderId="30" xfId="4" applyNumberFormat="1" applyFont="1" applyBorder="1" applyAlignment="1" applyProtection="1">
      <alignment horizontal="center" vertical="center" wrapText="1"/>
      <protection locked="0"/>
    </xf>
    <xf numFmtId="165" fontId="7" fillId="0" borderId="3" xfId="4" applyNumberFormat="1" applyFont="1" applyBorder="1" applyAlignment="1" applyProtection="1">
      <alignment horizontal="center" vertical="center" wrapText="1"/>
      <protection locked="0"/>
    </xf>
    <xf numFmtId="0" fontId="4" fillId="0" borderId="0" xfId="0" applyFont="1" applyBorder="1" applyAlignment="1"/>
    <xf numFmtId="43" fontId="7" fillId="0" borderId="0" xfId="0" applyNumberFormat="1" applyFont="1" applyProtection="1">
      <protection locked="0"/>
    </xf>
    <xf numFmtId="173" fontId="7" fillId="0" borderId="0" xfId="0" applyNumberFormat="1" applyFont="1" applyProtection="1">
      <protection locked="0"/>
    </xf>
    <xf numFmtId="165" fontId="14" fillId="4" borderId="10" xfId="4" applyNumberFormat="1" applyFont="1" applyFill="1" applyBorder="1" applyAlignment="1" applyProtection="1">
      <alignment horizontal="center" vertical="center"/>
      <protection locked="0"/>
    </xf>
    <xf numFmtId="165" fontId="14" fillId="4" borderId="8"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10" fontId="4" fillId="0" borderId="17" xfId="3" applyNumberFormat="1" applyFont="1" applyFill="1" applyBorder="1" applyAlignment="1" applyProtection="1">
      <alignment horizontal="center" vertical="center"/>
    </xf>
    <xf numFmtId="10" fontId="4" fillId="0" borderId="30" xfId="3" applyNumberFormat="1" applyFont="1" applyFill="1" applyBorder="1" applyAlignment="1" applyProtection="1">
      <alignment horizontal="center" vertical="center"/>
    </xf>
    <xf numFmtId="0" fontId="4" fillId="0" borderId="34" xfId="9" applyFont="1" applyBorder="1" applyAlignment="1">
      <alignment horizontal="center"/>
    </xf>
    <xf numFmtId="10" fontId="4" fillId="0" borderId="9" xfId="10" applyNumberFormat="1" applyFont="1" applyBorder="1" applyAlignment="1" applyProtection="1">
      <alignment horizontal="center" vertical="center"/>
    </xf>
    <xf numFmtId="168" fontId="4" fillId="0" borderId="36" xfId="11" applyNumberFormat="1" applyFont="1" applyBorder="1" applyAlignment="1" applyProtection="1">
      <alignment vertical="center"/>
    </xf>
    <xf numFmtId="10" fontId="5" fillId="10" borderId="19" xfId="9" applyNumberFormat="1" applyFont="1" applyFill="1" applyBorder="1" applyAlignment="1" applyProtection="1">
      <alignment horizontal="center" vertical="center"/>
    </xf>
    <xf numFmtId="168" fontId="5" fillId="10" borderId="6" xfId="9" applyNumberFormat="1" applyFont="1" applyFill="1" applyBorder="1" applyAlignment="1" applyProtection="1">
      <alignment horizontal="right" vertical="center"/>
    </xf>
    <xf numFmtId="164" fontId="4" fillId="0" borderId="15" xfId="1" applyFont="1" applyBorder="1" applyAlignment="1" applyProtection="1">
      <alignment vertical="center"/>
    </xf>
    <xf numFmtId="44" fontId="4" fillId="17" borderId="35" xfId="9" applyNumberFormat="1" applyFont="1" applyFill="1" applyBorder="1" applyAlignment="1" applyProtection="1">
      <alignment horizontal="center" vertical="center"/>
    </xf>
    <xf numFmtId="44" fontId="4" fillId="0" borderId="35" xfId="9" applyNumberFormat="1" applyFont="1" applyFill="1" applyBorder="1" applyAlignment="1" applyProtection="1">
      <alignment horizontal="center" vertical="center"/>
    </xf>
    <xf numFmtId="0" fontId="18" fillId="0" borderId="0" xfId="9" applyFont="1" applyFill="1" applyBorder="1" applyAlignment="1">
      <alignment vertical="center"/>
    </xf>
    <xf numFmtId="0" fontId="17" fillId="0" borderId="0" xfId="0" applyFont="1" applyFill="1" applyBorder="1" applyAlignment="1">
      <alignment horizontal="center" wrapText="1"/>
    </xf>
    <xf numFmtId="0" fontId="13" fillId="0" borderId="0" xfId="0" applyFont="1" applyFill="1" applyBorder="1"/>
    <xf numFmtId="0" fontId="13" fillId="0" borderId="0" xfId="0" applyFont="1" applyFill="1" applyBorder="1" applyAlignment="1">
      <alignment horizontal="left" vertical="center" wrapText="1"/>
    </xf>
    <xf numFmtId="0" fontId="7" fillId="0" borderId="2"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3" fontId="7" fillId="0" borderId="30" xfId="4" applyNumberFormat="1" applyFont="1" applyBorder="1" applyAlignment="1" applyProtection="1">
      <alignment horizontal="center" vertical="center" wrapText="1"/>
      <protection locked="0"/>
    </xf>
    <xf numFmtId="170" fontId="4" fillId="0" borderId="24" xfId="0" applyNumberFormat="1" applyFont="1" applyBorder="1" applyAlignment="1" applyProtection="1">
      <alignment vertical="center"/>
    </xf>
    <xf numFmtId="10" fontId="4" fillId="0" borderId="23" xfId="10" applyNumberFormat="1" applyFont="1" applyBorder="1" applyAlignment="1" applyProtection="1">
      <alignment horizontal="center" vertical="center"/>
    </xf>
    <xf numFmtId="0" fontId="20" fillId="0" borderId="15"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19" borderId="2" xfId="0" applyFont="1" applyFill="1" applyBorder="1" applyAlignment="1">
      <alignment horizontal="justify" vertical="center" wrapText="1"/>
    </xf>
    <xf numFmtId="0" fontId="20" fillId="19" borderId="3" xfId="0" applyFont="1" applyFill="1" applyBorder="1" applyAlignment="1">
      <alignment horizontal="left" vertical="center" wrapText="1"/>
    </xf>
    <xf numFmtId="0" fontId="20" fillId="0" borderId="3"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2" fillId="0" borderId="6" xfId="9" applyFont="1" applyFill="1" applyBorder="1" applyAlignment="1">
      <alignment horizontal="justify" vertical="center"/>
    </xf>
    <xf numFmtId="0" fontId="19" fillId="19" borderId="4" xfId="0" applyFont="1" applyFill="1" applyBorder="1" applyAlignment="1">
      <alignment horizontal="center" vertical="center" wrapText="1"/>
    </xf>
    <xf numFmtId="0" fontId="20" fillId="19" borderId="6" xfId="0" applyFont="1" applyFill="1" applyBorder="1" applyAlignment="1">
      <alignment horizontal="justify" vertical="center" wrapText="1"/>
    </xf>
    <xf numFmtId="0" fontId="19" fillId="0" borderId="34" xfId="0" applyFont="1" applyFill="1" applyBorder="1" applyAlignment="1">
      <alignment horizontal="center" vertical="center" wrapText="1"/>
    </xf>
    <xf numFmtId="0" fontId="20" fillId="0" borderId="36" xfId="0" applyFont="1" applyFill="1" applyBorder="1" applyAlignment="1">
      <alignment horizontal="justify" vertical="center" wrapText="1"/>
    </xf>
    <xf numFmtId="0" fontId="19" fillId="19" borderId="6" xfId="0" applyFont="1" applyFill="1" applyBorder="1" applyAlignment="1">
      <alignment horizontal="justify" vertical="center" wrapText="1"/>
    </xf>
    <xf numFmtId="164" fontId="4" fillId="0" borderId="18" xfId="11" applyFont="1" applyBorder="1" applyAlignment="1" applyProtection="1">
      <alignment vertical="center"/>
    </xf>
    <xf numFmtId="0" fontId="20" fillId="0" borderId="36"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6" xfId="0" applyFont="1" applyFill="1" applyBorder="1" applyAlignment="1">
      <alignment horizontal="left" vertical="center" wrapText="1"/>
    </xf>
    <xf numFmtId="165" fontId="6" fillId="0" borderId="49" xfId="4" applyNumberFormat="1"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65" fontId="6" fillId="0" borderId="51" xfId="4" applyNumberFormat="1" applyFont="1" applyBorder="1" applyAlignment="1" applyProtection="1">
      <alignment horizontal="center" vertical="center" wrapText="1"/>
      <protection locked="0"/>
    </xf>
    <xf numFmtId="0" fontId="4" fillId="0" borderId="0" xfId="0" applyFont="1" applyBorder="1" applyAlignment="1" applyProtection="1">
      <alignment vertical="center"/>
    </xf>
    <xf numFmtId="10" fontId="4" fillId="0" borderId="9" xfId="10" applyNumberFormat="1" applyFont="1" applyFill="1" applyBorder="1" applyAlignment="1" applyProtection="1">
      <alignment horizontal="center" vertical="center"/>
    </xf>
    <xf numFmtId="10" fontId="4" fillId="0" borderId="17" xfId="10" applyNumberFormat="1" applyFont="1" applyBorder="1" applyAlignment="1" applyProtection="1">
      <alignment horizontal="center" vertical="center"/>
    </xf>
    <xf numFmtId="0" fontId="19" fillId="0" borderId="4" xfId="0" applyFont="1" applyFill="1" applyBorder="1" applyAlignment="1">
      <alignment horizontal="justify" vertical="center" wrapText="1"/>
    </xf>
    <xf numFmtId="0" fontId="20" fillId="0" borderId="36"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32"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6" fillId="20" borderId="46" xfId="0" applyFont="1" applyFill="1" applyBorder="1" applyAlignment="1">
      <alignment horizontal="center" vertical="center" wrapText="1"/>
    </xf>
    <xf numFmtId="0" fontId="16" fillId="20" borderId="52" xfId="0" applyFont="1" applyFill="1" applyBorder="1" applyAlignment="1">
      <alignment horizontal="center" vertical="center" wrapText="1"/>
    </xf>
    <xf numFmtId="0" fontId="16" fillId="20" borderId="50" xfId="0" applyFont="1" applyFill="1" applyBorder="1" applyAlignment="1">
      <alignment horizontal="center" vertical="center" wrapText="1"/>
    </xf>
    <xf numFmtId="0" fontId="16" fillId="2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5" fillId="10" borderId="31" xfId="0" applyFont="1" applyFill="1" applyBorder="1" applyAlignment="1" applyProtection="1">
      <alignment horizontal="right" vertical="center"/>
    </xf>
    <xf numFmtId="0" fontId="5" fillId="10" borderId="22" xfId="0" applyFont="1" applyFill="1" applyBorder="1" applyAlignment="1" applyProtection="1">
      <alignment horizontal="right" vertical="center"/>
    </xf>
    <xf numFmtId="0" fontId="5" fillId="10" borderId="25" xfId="0" applyFont="1" applyFill="1" applyBorder="1" applyAlignment="1" applyProtection="1">
      <alignment horizontal="right" vertical="center"/>
    </xf>
    <xf numFmtId="0" fontId="5" fillId="12" borderId="29" xfId="0" applyFont="1" applyFill="1" applyBorder="1" applyAlignment="1" applyProtection="1">
      <alignment horizontal="left" vertical="center"/>
    </xf>
    <xf numFmtId="0" fontId="5" fillId="12" borderId="0" xfId="0" applyFont="1" applyFill="1" applyBorder="1" applyAlignment="1" applyProtection="1">
      <alignment horizontal="left" vertical="center"/>
    </xf>
    <xf numFmtId="0" fontId="5" fillId="12" borderId="35" xfId="0" applyFont="1" applyFill="1" applyBorder="1" applyAlignment="1" applyProtection="1">
      <alignment horizontal="left" vertical="center"/>
    </xf>
    <xf numFmtId="0" fontId="5" fillId="11" borderId="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11" borderId="5" xfId="0" applyFont="1" applyFill="1" applyBorder="1" applyAlignment="1" applyProtection="1">
      <alignment horizontal="center" vertical="center"/>
    </xf>
    <xf numFmtId="0" fontId="5" fillId="11" borderId="6" xfId="0" applyFont="1" applyFill="1" applyBorder="1" applyAlignment="1" applyProtection="1">
      <alignment horizontal="center" vertical="center"/>
    </xf>
    <xf numFmtId="0" fontId="5" fillId="0" borderId="27" xfId="0" applyFont="1" applyBorder="1" applyAlignment="1" applyProtection="1">
      <alignment horizontal="right" vertical="center"/>
    </xf>
    <xf numFmtId="0" fontId="5" fillId="0" borderId="20" xfId="0" applyFont="1" applyBorder="1" applyAlignment="1" applyProtection="1">
      <alignment horizontal="right" vertical="center"/>
    </xf>
    <xf numFmtId="0" fontId="4" fillId="0" borderId="26" xfId="0" applyFont="1" applyBorder="1" applyAlignment="1" applyProtection="1">
      <alignment horizontal="left" vertical="center"/>
    </xf>
    <xf numFmtId="0" fontId="4" fillId="0" borderId="0" xfId="0" applyFont="1" applyBorder="1" applyAlignment="1" applyProtection="1">
      <alignment horizontal="left" vertical="center"/>
    </xf>
    <xf numFmtId="0" fontId="5" fillId="12" borderId="32" xfId="0" applyFont="1" applyFill="1" applyBorder="1" applyAlignment="1" applyProtection="1">
      <alignment horizontal="left" vertical="center"/>
    </xf>
    <xf numFmtId="0" fontId="5" fillId="12" borderId="24" xfId="0" applyFont="1" applyFill="1" applyBorder="1" applyAlignment="1" applyProtection="1">
      <alignment horizontal="left" vertical="center"/>
    </xf>
    <xf numFmtId="0" fontId="5" fillId="12" borderId="28" xfId="0" applyFont="1" applyFill="1" applyBorder="1" applyAlignment="1" applyProtection="1">
      <alignment horizontal="left" vertical="center"/>
    </xf>
    <xf numFmtId="0" fontId="5" fillId="12" borderId="29" xfId="0" applyFont="1" applyFill="1" applyBorder="1" applyAlignment="1" applyProtection="1">
      <alignment horizontal="right" vertical="center"/>
    </xf>
    <xf numFmtId="0" fontId="5" fillId="12" borderId="0" xfId="0" applyFont="1" applyFill="1" applyBorder="1" applyAlignment="1" applyProtection="1">
      <alignment horizontal="right" vertical="center"/>
    </xf>
    <xf numFmtId="0" fontId="5" fillId="12" borderId="35" xfId="0" applyFont="1" applyFill="1" applyBorder="1" applyAlignment="1" applyProtection="1">
      <alignment horizontal="right" vertical="center"/>
    </xf>
    <xf numFmtId="0" fontId="5" fillId="12" borderId="33" xfId="0" applyFont="1" applyFill="1" applyBorder="1" applyAlignment="1" applyProtection="1">
      <alignment horizontal="left" vertical="center"/>
    </xf>
    <xf numFmtId="0" fontId="5" fillId="12" borderId="20" xfId="0" applyFont="1" applyFill="1" applyBorder="1" applyAlignment="1" applyProtection="1">
      <alignment horizontal="left" vertical="center"/>
    </xf>
    <xf numFmtId="0" fontId="5" fillId="12" borderId="21" xfId="0" applyFont="1" applyFill="1" applyBorder="1" applyAlignment="1" applyProtection="1">
      <alignment horizontal="left" vertical="center"/>
    </xf>
    <xf numFmtId="0" fontId="4" fillId="0" borderId="23" xfId="9" applyFont="1" applyBorder="1" applyAlignment="1" applyProtection="1">
      <alignment horizontal="left" vertical="center"/>
    </xf>
    <xf numFmtId="0" fontId="4" fillId="0" borderId="24" xfId="9" applyFont="1" applyBorder="1" applyAlignment="1" applyProtection="1">
      <alignment horizontal="left" vertical="center"/>
    </xf>
    <xf numFmtId="0" fontId="4" fillId="0" borderId="27" xfId="9" applyFont="1" applyBorder="1" applyAlignment="1" applyProtection="1">
      <alignment horizontal="left" vertical="center"/>
    </xf>
    <xf numFmtId="0" fontId="4" fillId="0" borderId="20" xfId="9" applyFont="1" applyBorder="1" applyAlignment="1" applyProtection="1">
      <alignment horizontal="left" vertical="center"/>
    </xf>
    <xf numFmtId="0" fontId="4" fillId="0" borderId="19" xfId="9" applyFont="1" applyBorder="1" applyAlignment="1" applyProtection="1">
      <alignment horizontal="left" vertical="center"/>
    </xf>
    <xf numFmtId="0" fontId="4" fillId="0" borderId="22" xfId="9" applyFont="1" applyBorder="1" applyAlignment="1" applyProtection="1">
      <alignment horizontal="left" vertical="center"/>
    </xf>
    <xf numFmtId="0" fontId="4" fillId="0" borderId="25" xfId="9"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4" xfId="0" applyFont="1" applyBorder="1" applyAlignment="1" applyProtection="1">
      <alignment horizontal="left" vertical="center"/>
    </xf>
    <xf numFmtId="0" fontId="5" fillId="12" borderId="29" xfId="9" applyFont="1" applyFill="1" applyBorder="1" applyAlignment="1" applyProtection="1">
      <alignment horizontal="left" vertical="center"/>
    </xf>
    <xf numFmtId="0" fontId="5" fillId="12" borderId="0" xfId="9" applyFont="1" applyFill="1" applyBorder="1" applyAlignment="1" applyProtection="1">
      <alignment horizontal="left" vertical="center"/>
    </xf>
    <xf numFmtId="0" fontId="5" fillId="9" borderId="31" xfId="9" applyFont="1" applyFill="1" applyBorder="1" applyAlignment="1" applyProtection="1">
      <alignment horizontal="left" vertical="center"/>
    </xf>
    <xf numFmtId="0" fontId="5" fillId="9" borderId="22" xfId="9" applyFont="1" applyFill="1" applyBorder="1" applyAlignment="1" applyProtection="1">
      <alignment horizontal="left" vertical="center"/>
    </xf>
    <xf numFmtId="0" fontId="5" fillId="9" borderId="39" xfId="9" applyFont="1" applyFill="1" applyBorder="1" applyAlignment="1" applyProtection="1">
      <alignment horizontal="left" vertical="center"/>
    </xf>
    <xf numFmtId="0" fontId="5" fillId="10" borderId="4" xfId="0" applyFont="1" applyFill="1" applyBorder="1" applyAlignment="1" applyProtection="1">
      <alignment horizontal="right" vertical="center"/>
    </xf>
    <xf numFmtId="0" fontId="5" fillId="9" borderId="31" xfId="0" applyFont="1" applyFill="1" applyBorder="1" applyAlignment="1" applyProtection="1">
      <alignment horizontal="left" vertical="center"/>
    </xf>
    <xf numFmtId="0" fontId="5" fillId="9" borderId="22" xfId="0" applyFont="1" applyFill="1" applyBorder="1" applyAlignment="1" applyProtection="1">
      <alignment horizontal="left" vertical="center"/>
    </xf>
    <xf numFmtId="0" fontId="5" fillId="9" borderId="39" xfId="0" applyFont="1" applyFill="1" applyBorder="1" applyAlignment="1" applyProtection="1">
      <alignment horizontal="left" vertical="center"/>
    </xf>
    <xf numFmtId="0" fontId="4" fillId="0" borderId="26" xfId="9" applyFont="1" applyBorder="1" applyAlignment="1" applyProtection="1">
      <alignment horizontal="left" vertical="center"/>
    </xf>
    <xf numFmtId="0" fontId="4" fillId="0" borderId="0" xfId="9" applyFont="1" applyBorder="1" applyAlignment="1" applyProtection="1">
      <alignment horizontal="left" vertical="center"/>
    </xf>
    <xf numFmtId="0" fontId="4" fillId="0" borderId="26" xfId="9" applyFont="1" applyBorder="1" applyAlignment="1" applyProtection="1">
      <alignment vertical="center"/>
    </xf>
    <xf numFmtId="0" fontId="4" fillId="0" borderId="0" xfId="9"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31" xfId="0" applyFont="1" applyBorder="1" applyAlignment="1" applyProtection="1">
      <alignment horizontal="right" vertical="center"/>
    </xf>
    <xf numFmtId="0" fontId="4" fillId="0" borderId="22" xfId="0" applyFont="1" applyBorder="1" applyAlignment="1" applyProtection="1">
      <alignment horizontal="right" vertical="center"/>
    </xf>
    <xf numFmtId="0" fontId="4" fillId="0" borderId="25" xfId="0" applyFont="1" applyBorder="1" applyAlignment="1" applyProtection="1">
      <alignment horizontal="right" vertical="center"/>
    </xf>
    <xf numFmtId="0" fontId="5" fillId="0" borderId="2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4" fillId="0" borderId="17" xfId="0" applyFont="1" applyBorder="1" applyAlignment="1" applyProtection="1">
      <alignment horizontal="left" vertical="center"/>
    </xf>
    <xf numFmtId="14" fontId="5" fillId="8" borderId="26" xfId="0" applyNumberFormat="1" applyFont="1" applyFill="1" applyBorder="1" applyAlignment="1" applyProtection="1">
      <alignment horizontal="center" vertical="center"/>
    </xf>
    <xf numFmtId="14" fontId="5" fillId="8" borderId="15" xfId="0" applyNumberFormat="1" applyFont="1" applyFill="1" applyBorder="1" applyAlignment="1" applyProtection="1">
      <alignment horizontal="center" vertical="center"/>
    </xf>
    <xf numFmtId="0" fontId="5" fillId="0" borderId="22" xfId="0" applyFont="1" applyBorder="1" applyAlignment="1" applyProtection="1">
      <alignment horizontal="right" vertical="center"/>
      <protection locked="0"/>
    </xf>
    <xf numFmtId="0" fontId="5" fillId="3" borderId="1" xfId="0" applyFont="1" applyFill="1" applyBorder="1" applyAlignment="1" applyProtection="1">
      <alignment horizontal="center" vertical="center"/>
    </xf>
    <xf numFmtId="0" fontId="5" fillId="11" borderId="4" xfId="0" applyFont="1" applyFill="1" applyBorder="1" applyAlignment="1" applyProtection="1">
      <alignment horizontal="center" vertical="center" wrapText="1"/>
    </xf>
    <xf numFmtId="0" fontId="5" fillId="11" borderId="25" xfId="0" applyFont="1" applyFill="1" applyBorder="1" applyAlignment="1" applyProtection="1">
      <alignment horizontal="center" vertical="center" wrapText="1"/>
    </xf>
    <xf numFmtId="0" fontId="5" fillId="11" borderId="5"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5" fillId="0" borderId="29" xfId="0" applyFont="1" applyBorder="1" applyAlignment="1" applyProtection="1">
      <alignment horizontal="justify" vertical="center"/>
    </xf>
    <xf numFmtId="0" fontId="5" fillId="0" borderId="0" xfId="0" applyFont="1" applyBorder="1" applyAlignment="1" applyProtection="1">
      <alignment horizontal="justify" vertical="center"/>
    </xf>
    <xf numFmtId="0" fontId="5" fillId="0" borderId="15" xfId="0" applyFont="1" applyBorder="1" applyAlignment="1" applyProtection="1">
      <alignment horizontal="justify" vertical="center"/>
    </xf>
    <xf numFmtId="0" fontId="5" fillId="0" borderId="19"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4" fillId="0" borderId="31" xfId="0" applyFont="1" applyBorder="1" applyAlignment="1" applyProtection="1">
      <alignment horizontal="right" vertical="center" wrapText="1"/>
    </xf>
    <xf numFmtId="0" fontId="4" fillId="0" borderId="22"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0" fontId="5" fillId="0" borderId="22" xfId="0" applyFont="1" applyBorder="1" applyAlignment="1" applyProtection="1">
      <alignment horizontal="center" vertical="center" wrapText="1"/>
    </xf>
    <xf numFmtId="0" fontId="5" fillId="18" borderId="44" xfId="0" applyFont="1" applyFill="1" applyBorder="1" applyAlignment="1" applyProtection="1">
      <alignment horizontal="center" vertical="center"/>
    </xf>
    <xf numFmtId="0" fontId="5" fillId="18" borderId="45" xfId="0" applyFont="1" applyFill="1" applyBorder="1" applyAlignment="1" applyProtection="1">
      <alignment horizontal="center" vertical="center"/>
    </xf>
    <xf numFmtId="0" fontId="5" fillId="0" borderId="43" xfId="0" applyFont="1" applyBorder="1" applyAlignment="1" applyProtection="1">
      <alignment horizontal="left" vertical="center"/>
    </xf>
    <xf numFmtId="0" fontId="5" fillId="0" borderId="44" xfId="0" applyFont="1" applyBorder="1" applyAlignment="1" applyProtection="1">
      <alignment horizontal="left" vertical="center"/>
    </xf>
    <xf numFmtId="166" fontId="5" fillId="0" borderId="23" xfId="2" applyNumberFormat="1" applyFont="1" applyBorder="1" applyAlignment="1" applyProtection="1">
      <alignment horizontal="center" vertical="center"/>
    </xf>
    <xf numFmtId="166" fontId="5" fillId="0" borderId="40" xfId="2" applyNumberFormat="1" applyFont="1" applyBorder="1" applyAlignment="1" applyProtection="1">
      <alignment horizontal="center" vertical="center"/>
    </xf>
    <xf numFmtId="166" fontId="5" fillId="6" borderId="26" xfId="2" applyNumberFormat="1" applyFont="1" applyFill="1" applyBorder="1" applyAlignment="1" applyProtection="1">
      <alignment horizontal="center" vertical="center"/>
    </xf>
    <xf numFmtId="166" fontId="5" fillId="6" borderId="15" xfId="2" applyNumberFormat="1" applyFont="1" applyFill="1" applyBorder="1" applyAlignment="1" applyProtection="1">
      <alignment horizontal="center" vertical="center"/>
    </xf>
    <xf numFmtId="0" fontId="5" fillId="0" borderId="32" xfId="0" applyFont="1" applyBorder="1" applyAlignment="1" applyProtection="1">
      <alignment horizontal="justify" vertical="center" wrapText="1"/>
    </xf>
    <xf numFmtId="0" fontId="5" fillId="0" borderId="24" xfId="0" applyFont="1" applyBorder="1" applyAlignment="1" applyProtection="1">
      <alignment horizontal="justify" vertical="center" wrapText="1"/>
    </xf>
    <xf numFmtId="0" fontId="5" fillId="0" borderId="40" xfId="0" applyFont="1" applyBorder="1" applyAlignment="1" applyProtection="1">
      <alignment horizontal="justify" vertical="center" wrapText="1"/>
    </xf>
    <xf numFmtId="0" fontId="5" fillId="10" borderId="5" xfId="0" applyFont="1" applyFill="1" applyBorder="1" applyAlignment="1" applyProtection="1">
      <alignment horizontal="right" vertical="center"/>
    </xf>
    <xf numFmtId="0" fontId="5" fillId="0" borderId="27"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1" fontId="5" fillId="0" borderId="26" xfId="0" applyNumberFormat="1" applyFont="1" applyBorder="1" applyAlignment="1" applyProtection="1">
      <alignment horizontal="center" vertical="center"/>
    </xf>
    <xf numFmtId="1" fontId="5" fillId="0" borderId="15" xfId="0" applyNumberFormat="1"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9" borderId="5" xfId="0" applyFont="1" applyFill="1" applyBorder="1" applyAlignment="1" applyProtection="1">
      <alignment horizontal="center" vertical="center"/>
    </xf>
    <xf numFmtId="0" fontId="4" fillId="0" borderId="9" xfId="0" applyFont="1" applyBorder="1" applyAlignment="1" applyProtection="1">
      <alignment horizontal="left" vertical="center"/>
    </xf>
    <xf numFmtId="0" fontId="4" fillId="0" borderId="26" xfId="0" applyFont="1" applyBorder="1" applyAlignment="1" applyProtection="1">
      <alignment vertical="center"/>
    </xf>
    <xf numFmtId="0" fontId="4" fillId="0" borderId="0" xfId="0" applyFont="1" applyBorder="1" applyAlignment="1" applyProtection="1">
      <alignment vertical="center"/>
    </xf>
    <xf numFmtId="0" fontId="5" fillId="13" borderId="13" xfId="0" applyFont="1" applyFill="1" applyBorder="1" applyAlignment="1" applyProtection="1">
      <alignment horizontal="left" vertical="center"/>
    </xf>
    <xf numFmtId="0" fontId="5" fillId="0" borderId="26" xfId="0" applyFont="1" applyBorder="1" applyAlignment="1" applyProtection="1">
      <alignment horizontal="left" vertical="center"/>
    </xf>
    <xf numFmtId="0" fontId="5" fillId="0" borderId="0" xfId="0" applyFont="1" applyBorder="1" applyAlignment="1" applyProtection="1">
      <alignment horizontal="left" vertical="center"/>
    </xf>
    <xf numFmtId="0" fontId="5" fillId="14" borderId="31" xfId="0" applyFont="1" applyFill="1" applyBorder="1" applyAlignment="1" applyProtection="1">
      <alignment horizontal="center" vertical="center"/>
    </xf>
    <xf numFmtId="0" fontId="5" fillId="14" borderId="22" xfId="0" applyFont="1" applyFill="1" applyBorder="1" applyAlignment="1" applyProtection="1">
      <alignment horizontal="center" vertical="center"/>
    </xf>
    <xf numFmtId="0" fontId="5" fillId="14" borderId="39" xfId="0" applyFont="1" applyFill="1" applyBorder="1" applyAlignment="1" applyProtection="1">
      <alignment horizontal="center" vertical="center"/>
    </xf>
    <xf numFmtId="0" fontId="5" fillId="13" borderId="0" xfId="0" applyFont="1" applyFill="1" applyBorder="1" applyAlignment="1" applyProtection="1">
      <alignment horizontal="left" vertical="center"/>
    </xf>
    <xf numFmtId="0" fontId="5" fillId="10" borderId="4" xfId="9" applyFont="1" applyFill="1" applyBorder="1" applyAlignment="1" applyProtection="1">
      <alignment horizontal="right" vertical="center"/>
    </xf>
    <xf numFmtId="0" fontId="5" fillId="10" borderId="25" xfId="9" applyFont="1" applyFill="1" applyBorder="1" applyAlignment="1" applyProtection="1">
      <alignment horizontal="right" vertical="center"/>
    </xf>
    <xf numFmtId="0" fontId="14" fillId="4" borderId="7"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8" fillId="3" borderId="46" xfId="0"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0" fontId="8" fillId="3" borderId="52" xfId="0" applyFont="1" applyFill="1" applyBorder="1" applyAlignment="1" applyProtection="1">
      <alignment horizontal="center" vertical="center"/>
    </xf>
    <xf numFmtId="0" fontId="8" fillId="3" borderId="5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cellXfs>
  <cellStyles count="15">
    <cellStyle name="Moeda" xfId="2" builtinId="4"/>
    <cellStyle name="Moeda 2" xfId="8"/>
    <cellStyle name="Moeda 3" xfId="14"/>
    <cellStyle name="Normal" xfId="0" builtinId="0"/>
    <cellStyle name="Normal 2" xfId="5"/>
    <cellStyle name="Normal 3" xfId="6"/>
    <cellStyle name="Normal 4" xfId="12"/>
    <cellStyle name="Normal 5" xfId="9"/>
    <cellStyle name="Normal 6" xfId="13"/>
    <cellStyle name="Porcentagem" xfId="3" builtinId="5"/>
    <cellStyle name="Porcentagem 2" xfId="10"/>
    <cellStyle name="TableStyleLight1" xfId="4"/>
    <cellStyle name="Vírgula" xfId="1" builtinId="3"/>
    <cellStyle name="Vírgula 2" xfId="7"/>
    <cellStyle name="Vírgula 3"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E6E6E6"/>
      <rgbColor rgb="FFDAE3F3"/>
      <rgbColor rgb="FF660066"/>
      <rgbColor rgb="FFFF8080"/>
      <rgbColor rgb="FF0066CC"/>
      <rgbColor rgb="FFB4C7E7"/>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666699"/>
      <rgbColor rgb="FFAFABA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indowProtection="1" view="pageBreakPreview" zoomScale="90" zoomScaleNormal="100" zoomScaleSheetLayoutView="90" workbookViewId="0">
      <selection activeCell="B9" sqref="B9"/>
    </sheetView>
  </sheetViews>
  <sheetFormatPr defaultColWidth="9.140625" defaultRowHeight="12.75" x14ac:dyDescent="0.2"/>
  <cols>
    <col min="1" max="1" width="33.42578125" style="101" customWidth="1"/>
    <col min="2" max="2" width="98.5703125" style="102" customWidth="1"/>
    <col min="3" max="9" width="9.140625" style="102"/>
    <col min="10" max="10" width="15.85546875" style="102" customWidth="1"/>
    <col min="11" max="16384" width="9.140625" style="102"/>
  </cols>
  <sheetData>
    <row r="1" spans="1:2" ht="12.75" customHeight="1" x14ac:dyDescent="0.2">
      <c r="A1" s="144" t="s">
        <v>136</v>
      </c>
      <c r="B1" s="145"/>
    </row>
    <row r="2" spans="1:2" ht="13.5" customHeight="1" thickBot="1" x14ac:dyDescent="0.25">
      <c r="A2" s="146"/>
      <c r="B2" s="147"/>
    </row>
    <row r="3" spans="1:2" ht="121.5" x14ac:dyDescent="0.2">
      <c r="A3" s="148" t="s">
        <v>137</v>
      </c>
      <c r="B3" s="109" t="s">
        <v>164</v>
      </c>
    </row>
    <row r="4" spans="1:2" ht="30" x14ac:dyDescent="0.2">
      <c r="A4" s="149"/>
      <c r="B4" s="109" t="s">
        <v>147</v>
      </c>
    </row>
    <row r="5" spans="1:2" ht="60" x14ac:dyDescent="0.2">
      <c r="A5" s="149"/>
      <c r="B5" s="109" t="s">
        <v>148</v>
      </c>
    </row>
    <row r="6" spans="1:2" ht="60" customHeight="1" x14ac:dyDescent="0.2">
      <c r="A6" s="149"/>
      <c r="B6" s="109" t="s">
        <v>149</v>
      </c>
    </row>
    <row r="7" spans="1:2" ht="30.75" customHeight="1" x14ac:dyDescent="0.2">
      <c r="A7" s="149" t="s">
        <v>171</v>
      </c>
      <c r="B7" s="150" t="s">
        <v>150</v>
      </c>
    </row>
    <row r="8" spans="1:2" ht="30.75" customHeight="1" x14ac:dyDescent="0.2">
      <c r="A8" s="149"/>
      <c r="B8" s="150"/>
    </row>
    <row r="9" spans="1:2" ht="30.75" customHeight="1" x14ac:dyDescent="0.2">
      <c r="A9" s="125" t="s">
        <v>170</v>
      </c>
      <c r="B9" s="122" t="s">
        <v>174</v>
      </c>
    </row>
    <row r="10" spans="1:2" ht="45" x14ac:dyDescent="0.2">
      <c r="A10" s="125" t="s">
        <v>172</v>
      </c>
      <c r="B10" s="122" t="s">
        <v>162</v>
      </c>
    </row>
    <row r="11" spans="1:2" ht="165.75" x14ac:dyDescent="0.2">
      <c r="A11" s="125" t="s">
        <v>173</v>
      </c>
      <c r="B11" s="122" t="s">
        <v>165</v>
      </c>
    </row>
    <row r="12" spans="1:2" ht="45" x14ac:dyDescent="0.2">
      <c r="A12" s="125" t="s">
        <v>151</v>
      </c>
      <c r="B12" s="122" t="s">
        <v>152</v>
      </c>
    </row>
    <row r="13" spans="1:2" x14ac:dyDescent="0.2">
      <c r="A13" s="133" t="s">
        <v>11</v>
      </c>
      <c r="B13" s="134" t="s">
        <v>159</v>
      </c>
    </row>
    <row r="14" spans="1:2" ht="66.75" customHeight="1" x14ac:dyDescent="0.2">
      <c r="A14" s="133"/>
      <c r="B14" s="135"/>
    </row>
    <row r="15" spans="1:2" ht="29.25" customHeight="1" x14ac:dyDescent="0.2">
      <c r="A15" s="110" t="s">
        <v>163</v>
      </c>
      <c r="B15" s="123" t="s">
        <v>179</v>
      </c>
    </row>
    <row r="16" spans="1:2" ht="63.75" customHeight="1" x14ac:dyDescent="0.2">
      <c r="A16" s="111" t="s">
        <v>153</v>
      </c>
      <c r="B16" s="112" t="s">
        <v>154</v>
      </c>
    </row>
    <row r="17" spans="1:10" ht="101.25" customHeight="1" x14ac:dyDescent="0.2">
      <c r="A17" s="124" t="s">
        <v>138</v>
      </c>
      <c r="B17" s="113" t="s">
        <v>166</v>
      </c>
    </row>
    <row r="18" spans="1:10" ht="75.75" customHeight="1" x14ac:dyDescent="0.2">
      <c r="A18" s="125" t="s">
        <v>155</v>
      </c>
      <c r="B18" s="114" t="s">
        <v>167</v>
      </c>
      <c r="C18" s="100"/>
      <c r="D18" s="100"/>
      <c r="E18" s="100"/>
      <c r="F18" s="100"/>
      <c r="G18" s="100"/>
      <c r="H18" s="100"/>
      <c r="I18" s="103"/>
      <c r="J18" s="103"/>
    </row>
    <row r="19" spans="1:10" ht="15" customHeight="1" x14ac:dyDescent="0.2">
      <c r="A19" s="125" t="s">
        <v>139</v>
      </c>
      <c r="B19" s="115" t="s">
        <v>156</v>
      </c>
    </row>
    <row r="20" spans="1:10" ht="96.75" customHeight="1" x14ac:dyDescent="0.2">
      <c r="A20" s="125" t="s">
        <v>132</v>
      </c>
      <c r="B20" s="126" t="s">
        <v>168</v>
      </c>
    </row>
    <row r="21" spans="1:10" ht="150" x14ac:dyDescent="0.2">
      <c r="A21" s="116" t="s">
        <v>140</v>
      </c>
      <c r="B21" s="117" t="s">
        <v>158</v>
      </c>
    </row>
    <row r="22" spans="1:10" ht="135" x14ac:dyDescent="0.2">
      <c r="A22" s="118" t="s">
        <v>141</v>
      </c>
      <c r="B22" s="119" t="s">
        <v>142</v>
      </c>
    </row>
    <row r="23" spans="1:10" ht="150" x14ac:dyDescent="0.2">
      <c r="A23" s="118" t="s">
        <v>143</v>
      </c>
      <c r="B23" s="119" t="s">
        <v>144</v>
      </c>
    </row>
    <row r="24" spans="1:10" ht="47.25" x14ac:dyDescent="0.2">
      <c r="A24" s="116" t="s">
        <v>160</v>
      </c>
      <c r="B24" s="120" t="s">
        <v>161</v>
      </c>
    </row>
    <row r="25" spans="1:10" x14ac:dyDescent="0.2">
      <c r="A25" s="140" t="s">
        <v>157</v>
      </c>
      <c r="B25" s="141"/>
    </row>
    <row r="26" spans="1:10" x14ac:dyDescent="0.2">
      <c r="A26" s="142"/>
      <c r="B26" s="143"/>
    </row>
    <row r="27" spans="1:10" x14ac:dyDescent="0.2">
      <c r="A27" s="136" t="s">
        <v>169</v>
      </c>
      <c r="B27" s="137"/>
    </row>
    <row r="28" spans="1:10" x14ac:dyDescent="0.2">
      <c r="A28" s="136"/>
      <c r="B28" s="137"/>
    </row>
    <row r="29" spans="1:10" x14ac:dyDescent="0.2">
      <c r="A29" s="136"/>
      <c r="B29" s="137"/>
    </row>
    <row r="30" spans="1:10" x14ac:dyDescent="0.2">
      <c r="A30" s="136"/>
      <c r="B30" s="137"/>
    </row>
    <row r="31" spans="1:10" x14ac:dyDescent="0.2">
      <c r="A31" s="136"/>
      <c r="B31" s="137"/>
    </row>
    <row r="32" spans="1:10" x14ac:dyDescent="0.2">
      <c r="A32" s="136"/>
      <c r="B32" s="137"/>
    </row>
    <row r="33" spans="1:2" x14ac:dyDescent="0.2">
      <c r="A33" s="136"/>
      <c r="B33" s="137"/>
    </row>
    <row r="34" spans="1:2" x14ac:dyDescent="0.2">
      <c r="A34" s="136"/>
      <c r="B34" s="137"/>
    </row>
    <row r="35" spans="1:2" x14ac:dyDescent="0.2">
      <c r="A35" s="136"/>
      <c r="B35" s="137"/>
    </row>
    <row r="36" spans="1:2" x14ac:dyDescent="0.2">
      <c r="A36" s="136"/>
      <c r="B36" s="137"/>
    </row>
    <row r="37" spans="1:2" x14ac:dyDescent="0.2">
      <c r="A37" s="136"/>
      <c r="B37" s="137"/>
    </row>
    <row r="38" spans="1:2" ht="13.5" thickBot="1" x14ac:dyDescent="0.25">
      <c r="A38" s="138"/>
      <c r="B38" s="139"/>
    </row>
  </sheetData>
  <mergeCells count="8">
    <mergeCell ref="A13:A14"/>
    <mergeCell ref="B13:B14"/>
    <mergeCell ref="A27:B38"/>
    <mergeCell ref="A25:B26"/>
    <mergeCell ref="A1:B2"/>
    <mergeCell ref="A3:A6"/>
    <mergeCell ref="A7:A8"/>
    <mergeCell ref="B7:B8"/>
  </mergeCells>
  <pageMargins left="1.7716535433070868" right="0.98425196850393704" top="0.59055118110236227" bottom="0.78740157480314965" header="0.31496062992125984" footer="0.31496062992125984"/>
  <pageSetup paperSize="9" scale="41"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A1:H138"/>
  <sheetViews>
    <sheetView windowProtection="1" tabSelected="1" view="pageBreakPreview" zoomScaleNormal="100" zoomScaleSheetLayoutView="100" zoomScalePageLayoutView="85" workbookViewId="0">
      <selection activeCell="A7" sqref="A7:G7"/>
    </sheetView>
  </sheetViews>
  <sheetFormatPr defaultColWidth="9.140625" defaultRowHeight="12.75" x14ac:dyDescent="0.2"/>
  <cols>
    <col min="1" max="1" width="4.7109375" style="1" customWidth="1"/>
    <col min="2" max="7" width="13.7109375" style="1" customWidth="1"/>
    <col min="8" max="16381" width="9.140625" style="1"/>
    <col min="16382" max="16384" width="17" style="1" customWidth="1"/>
  </cols>
  <sheetData>
    <row r="1" spans="1:8" ht="13.5" thickBot="1" x14ac:dyDescent="0.25">
      <c r="A1" s="211" t="s">
        <v>0</v>
      </c>
      <c r="B1" s="211"/>
      <c r="C1" s="211"/>
      <c r="D1" s="211"/>
      <c r="E1" s="211"/>
      <c r="F1" s="211"/>
      <c r="G1" s="211"/>
    </row>
    <row r="2" spans="1:8" ht="18.75" customHeight="1" x14ac:dyDescent="0.2">
      <c r="A2" s="227" t="s">
        <v>190</v>
      </c>
      <c r="B2" s="228"/>
      <c r="C2" s="228"/>
      <c r="D2" s="74"/>
      <c r="E2" s="74"/>
      <c r="F2" s="225"/>
      <c r="G2" s="226"/>
    </row>
    <row r="3" spans="1:8" ht="26.1" customHeight="1" x14ac:dyDescent="0.2">
      <c r="A3" s="216" t="s">
        <v>182</v>
      </c>
      <c r="B3" s="217"/>
      <c r="C3" s="217"/>
      <c r="D3" s="217"/>
      <c r="E3" s="217"/>
      <c r="F3" s="217"/>
      <c r="G3" s="218"/>
    </row>
    <row r="4" spans="1:8" x14ac:dyDescent="0.2">
      <c r="A4" s="212" t="s">
        <v>1</v>
      </c>
      <c r="B4" s="213"/>
      <c r="C4" s="213"/>
      <c r="D4" s="213"/>
      <c r="E4" s="213"/>
      <c r="F4" s="214"/>
      <c r="G4" s="215"/>
    </row>
    <row r="5" spans="1:8" x14ac:dyDescent="0.2">
      <c r="A5" s="221" t="s">
        <v>19</v>
      </c>
      <c r="B5" s="222"/>
      <c r="C5" s="222"/>
      <c r="D5" s="222"/>
      <c r="E5" s="223"/>
      <c r="F5" s="224"/>
      <c r="G5" s="220"/>
    </row>
    <row r="6" spans="1:8" ht="12.75" customHeight="1" x14ac:dyDescent="0.2">
      <c r="A6" s="221" t="s">
        <v>2</v>
      </c>
      <c r="B6" s="222"/>
      <c r="C6" s="222"/>
      <c r="D6" s="222"/>
      <c r="E6" s="223"/>
      <c r="F6" s="219" t="s">
        <v>180</v>
      </c>
      <c r="G6" s="220"/>
    </row>
    <row r="7" spans="1:8" ht="30" customHeight="1" x14ac:dyDescent="0.2">
      <c r="A7" s="233" t="s">
        <v>192</v>
      </c>
      <c r="B7" s="234"/>
      <c r="C7" s="234"/>
      <c r="D7" s="234"/>
      <c r="E7" s="234"/>
      <c r="F7" s="234"/>
      <c r="G7" s="235"/>
    </row>
    <row r="8" spans="1:8" x14ac:dyDescent="0.2">
      <c r="A8" s="200" t="s">
        <v>25</v>
      </c>
      <c r="B8" s="201"/>
      <c r="C8" s="201"/>
      <c r="D8" s="201"/>
      <c r="E8" s="202"/>
      <c r="F8" s="203">
        <v>2023</v>
      </c>
      <c r="G8" s="204"/>
    </row>
    <row r="9" spans="1:8" x14ac:dyDescent="0.2">
      <c r="A9" s="200" t="s">
        <v>3</v>
      </c>
      <c r="B9" s="201"/>
      <c r="C9" s="201"/>
      <c r="D9" s="201"/>
      <c r="E9" s="202"/>
      <c r="F9" s="203" t="s">
        <v>184</v>
      </c>
      <c r="G9" s="204"/>
    </row>
    <row r="10" spans="1:8" x14ac:dyDescent="0.2">
      <c r="A10" s="200" t="s">
        <v>4</v>
      </c>
      <c r="B10" s="201"/>
      <c r="C10" s="201"/>
      <c r="D10" s="201"/>
      <c r="E10" s="202"/>
      <c r="F10" s="203" t="s">
        <v>124</v>
      </c>
      <c r="G10" s="204"/>
    </row>
    <row r="11" spans="1:8" x14ac:dyDescent="0.2">
      <c r="A11" s="200" t="s">
        <v>5</v>
      </c>
      <c r="B11" s="201"/>
      <c r="C11" s="201"/>
      <c r="D11" s="201"/>
      <c r="E11" s="202"/>
      <c r="F11" s="203" t="s">
        <v>126</v>
      </c>
      <c r="G11" s="204"/>
    </row>
    <row r="12" spans="1:8" x14ac:dyDescent="0.2">
      <c r="A12" s="157" t="s">
        <v>6</v>
      </c>
      <c r="B12" s="158"/>
      <c r="C12" s="158"/>
      <c r="D12" s="158"/>
      <c r="E12" s="158"/>
      <c r="F12" s="159"/>
      <c r="G12" s="160"/>
    </row>
    <row r="13" spans="1:8" x14ac:dyDescent="0.2">
      <c r="A13" s="200" t="s">
        <v>7</v>
      </c>
      <c r="B13" s="201"/>
      <c r="C13" s="201"/>
      <c r="D13" s="201"/>
      <c r="E13" s="202"/>
      <c r="F13" s="229">
        <v>0</v>
      </c>
      <c r="G13" s="230"/>
    </row>
    <row r="14" spans="1:8" x14ac:dyDescent="0.2">
      <c r="A14" s="200" t="s">
        <v>8</v>
      </c>
      <c r="B14" s="201"/>
      <c r="C14" s="201"/>
      <c r="D14" s="201"/>
      <c r="E14" s="202"/>
      <c r="F14" s="205" t="s">
        <v>181</v>
      </c>
      <c r="G14" s="206"/>
      <c r="H14" s="3"/>
    </row>
    <row r="15" spans="1:8" x14ac:dyDescent="0.2">
      <c r="A15" s="200" t="s">
        <v>24</v>
      </c>
      <c r="B15" s="201"/>
      <c r="C15" s="201"/>
      <c r="D15" s="201"/>
      <c r="E15" s="202"/>
      <c r="F15" s="205" t="s">
        <v>183</v>
      </c>
      <c r="G15" s="206"/>
      <c r="H15" s="3"/>
    </row>
    <row r="16" spans="1:8" x14ac:dyDescent="0.2">
      <c r="A16" s="200" t="s">
        <v>9</v>
      </c>
      <c r="B16" s="201"/>
      <c r="C16" s="201"/>
      <c r="D16" s="201"/>
      <c r="E16" s="202"/>
      <c r="F16" s="231">
        <v>0</v>
      </c>
      <c r="G16" s="232"/>
    </row>
    <row r="17" spans="1:8" x14ac:dyDescent="0.2">
      <c r="A17" s="221" t="s">
        <v>10</v>
      </c>
      <c r="B17" s="222"/>
      <c r="C17" s="222"/>
      <c r="D17" s="222"/>
      <c r="E17" s="223"/>
      <c r="F17" s="208">
        <v>44927</v>
      </c>
      <c r="G17" s="209"/>
    </row>
    <row r="18" spans="1:8" x14ac:dyDescent="0.2">
      <c r="A18" s="200" t="s">
        <v>20</v>
      </c>
      <c r="B18" s="201"/>
      <c r="C18" s="201"/>
      <c r="D18" s="201"/>
      <c r="E18" s="202"/>
      <c r="F18" s="241" t="s">
        <v>185</v>
      </c>
      <c r="G18" s="242"/>
    </row>
    <row r="19" spans="1:8" x14ac:dyDescent="0.2">
      <c r="A19" s="221" t="s">
        <v>21</v>
      </c>
      <c r="B19" s="222"/>
      <c r="C19" s="222"/>
      <c r="D19" s="222"/>
      <c r="E19" s="223"/>
      <c r="F19" s="239">
        <v>1</v>
      </c>
      <c r="G19" s="240"/>
    </row>
    <row r="20" spans="1:8" x14ac:dyDescent="0.2">
      <c r="A20" s="221" t="s">
        <v>22</v>
      </c>
      <c r="B20" s="222"/>
      <c r="C20" s="222"/>
      <c r="D20" s="222"/>
      <c r="E20" s="223"/>
      <c r="F20" s="239">
        <v>10</v>
      </c>
      <c r="G20" s="240"/>
    </row>
    <row r="21" spans="1:8" ht="12.75" customHeight="1" x14ac:dyDescent="0.2">
      <c r="A21" s="221" t="s">
        <v>23</v>
      </c>
      <c r="B21" s="222"/>
      <c r="C21" s="222"/>
      <c r="D21" s="222"/>
      <c r="E21" s="223"/>
      <c r="F21" s="237"/>
      <c r="G21" s="238"/>
    </row>
    <row r="22" spans="1:8" x14ac:dyDescent="0.2">
      <c r="A22" s="243" t="s">
        <v>193</v>
      </c>
      <c r="B22" s="224"/>
      <c r="C22" s="224"/>
      <c r="D22" s="224"/>
      <c r="E22" s="224"/>
      <c r="F22" s="224"/>
      <c r="G22" s="220"/>
    </row>
    <row r="23" spans="1:8" x14ac:dyDescent="0.2">
      <c r="A23" s="157" t="s">
        <v>11</v>
      </c>
      <c r="B23" s="158"/>
      <c r="C23" s="158"/>
      <c r="D23" s="158"/>
      <c r="E23" s="158"/>
      <c r="F23" s="159"/>
      <c r="G23" s="160"/>
    </row>
    <row r="24" spans="1:8" x14ac:dyDescent="0.2">
      <c r="A24" s="16">
        <v>1</v>
      </c>
      <c r="B24" s="244" t="s">
        <v>29</v>
      </c>
      <c r="C24" s="244"/>
      <c r="D24" s="244"/>
      <c r="E24" s="244"/>
      <c r="F24" s="48" t="s">
        <v>118</v>
      </c>
      <c r="G24" s="17" t="s">
        <v>12</v>
      </c>
    </row>
    <row r="25" spans="1:8" x14ac:dyDescent="0.2">
      <c r="A25" s="18" t="s">
        <v>30</v>
      </c>
      <c r="B25" s="245" t="s">
        <v>127</v>
      </c>
      <c r="C25" s="245"/>
      <c r="D25" s="245"/>
      <c r="E25" s="245"/>
      <c r="F25" s="20">
        <v>1</v>
      </c>
      <c r="G25" s="21">
        <f>F16*F25</f>
        <v>0</v>
      </c>
      <c r="H25" s="4"/>
    </row>
    <row r="26" spans="1:8" x14ac:dyDescent="0.2">
      <c r="A26" s="18" t="s">
        <v>31</v>
      </c>
      <c r="B26" s="207" t="s">
        <v>26</v>
      </c>
      <c r="C26" s="207"/>
      <c r="D26" s="207"/>
      <c r="E26" s="207"/>
      <c r="F26" s="55"/>
      <c r="G26" s="21">
        <f>ROUND(F16*F26,2)</f>
        <v>0</v>
      </c>
      <c r="H26" s="4"/>
    </row>
    <row r="27" spans="1:8" x14ac:dyDescent="0.2">
      <c r="A27" s="18" t="s">
        <v>32</v>
      </c>
      <c r="B27" s="207" t="s">
        <v>27</v>
      </c>
      <c r="C27" s="207"/>
      <c r="D27" s="207"/>
      <c r="E27" s="207"/>
      <c r="F27" s="55">
        <v>0</v>
      </c>
      <c r="G27" s="21">
        <f>ROUND(F13*F27,2)</f>
        <v>0</v>
      </c>
      <c r="H27" s="4"/>
    </row>
    <row r="28" spans="1:8" x14ac:dyDescent="0.2">
      <c r="A28" s="18" t="s">
        <v>33</v>
      </c>
      <c r="B28" s="207" t="s">
        <v>125</v>
      </c>
      <c r="C28" s="207"/>
      <c r="D28" s="207"/>
      <c r="E28" s="207"/>
      <c r="F28" s="20">
        <f>ROUND((ROUND((7*15.22),2)/52.5)*60,2)*0</f>
        <v>0</v>
      </c>
      <c r="G28" s="121">
        <f>ROUND(ROUND(ROUND((SUM(G25:G27))/220,2)*0.2,2)*F28,2)</f>
        <v>0</v>
      </c>
      <c r="H28" s="4"/>
    </row>
    <row r="29" spans="1:8" x14ac:dyDescent="0.2">
      <c r="A29" s="18" t="s">
        <v>34</v>
      </c>
      <c r="B29" s="207" t="s">
        <v>13</v>
      </c>
      <c r="C29" s="207"/>
      <c r="D29" s="207"/>
      <c r="E29" s="207"/>
      <c r="F29" s="89">
        <f>ROUND(SUM(F28)/25*5,2)*0</f>
        <v>0</v>
      </c>
      <c r="G29" s="21">
        <f>ROUND((F16/220*0.2)*F29,2)</f>
        <v>0</v>
      </c>
      <c r="H29" s="4"/>
    </row>
    <row r="30" spans="1:8" x14ac:dyDescent="0.2">
      <c r="A30" s="18" t="s">
        <v>35</v>
      </c>
      <c r="B30" s="207" t="s">
        <v>128</v>
      </c>
      <c r="C30" s="207"/>
      <c r="D30" s="207"/>
      <c r="E30" s="207"/>
      <c r="F30" s="55"/>
      <c r="G30" s="21">
        <v>0</v>
      </c>
      <c r="H30" s="4"/>
    </row>
    <row r="31" spans="1:8" x14ac:dyDescent="0.2">
      <c r="A31" s="18" t="s">
        <v>36</v>
      </c>
      <c r="B31" s="207" t="s">
        <v>128</v>
      </c>
      <c r="C31" s="207"/>
      <c r="D31" s="207"/>
      <c r="E31" s="207"/>
      <c r="F31" s="55"/>
      <c r="G31" s="21">
        <v>0</v>
      </c>
    </row>
    <row r="32" spans="1:8" x14ac:dyDescent="0.2">
      <c r="A32" s="190" t="s">
        <v>46</v>
      </c>
      <c r="B32" s="153"/>
      <c r="C32" s="153"/>
      <c r="D32" s="153"/>
      <c r="E32" s="153"/>
      <c r="F32" s="236"/>
      <c r="G32" s="22">
        <f>SUM(G25:G31)</f>
        <v>0</v>
      </c>
    </row>
    <row r="33" spans="1:8" x14ac:dyDescent="0.2">
      <c r="A33" s="157" t="s">
        <v>38</v>
      </c>
      <c r="B33" s="158"/>
      <c r="C33" s="158"/>
      <c r="D33" s="158"/>
      <c r="E33" s="158"/>
      <c r="F33" s="159"/>
      <c r="G33" s="160"/>
    </row>
    <row r="34" spans="1:8" x14ac:dyDescent="0.2">
      <c r="A34" s="191" t="s">
        <v>44</v>
      </c>
      <c r="B34" s="192"/>
      <c r="C34" s="192"/>
      <c r="D34" s="192"/>
      <c r="E34" s="192"/>
      <c r="F34" s="192"/>
      <c r="G34" s="193"/>
      <c r="H34" s="5"/>
    </row>
    <row r="35" spans="1:8" s="2" customFormat="1" x14ac:dyDescent="0.2">
      <c r="A35" s="23" t="s">
        <v>30</v>
      </c>
      <c r="B35" s="183" t="s">
        <v>39</v>
      </c>
      <c r="C35" s="184"/>
      <c r="D35" s="184"/>
      <c r="E35" s="184"/>
      <c r="F35" s="14">
        <f>8.33%*0</f>
        <v>0</v>
      </c>
      <c r="G35" s="24">
        <f>ROUND(G$32*F35,2)</f>
        <v>0</v>
      </c>
      <c r="H35" s="8"/>
    </row>
    <row r="36" spans="1:8" x14ac:dyDescent="0.2">
      <c r="A36" s="25" t="s">
        <v>31</v>
      </c>
      <c r="B36" s="181" t="s">
        <v>40</v>
      </c>
      <c r="C36" s="182"/>
      <c r="D36" s="182"/>
      <c r="E36" s="182"/>
      <c r="F36" s="15">
        <f>ROUND((1/11)+(1/11)/3, 3)*0</f>
        <v>0</v>
      </c>
      <c r="G36" s="26">
        <f>ROUND(G$32*F36,2)</f>
        <v>0</v>
      </c>
      <c r="H36" s="5"/>
    </row>
    <row r="37" spans="1:8" x14ac:dyDescent="0.2">
      <c r="A37" s="27"/>
      <c r="B37" s="210" t="s">
        <v>43</v>
      </c>
      <c r="C37" s="210"/>
      <c r="D37" s="210"/>
      <c r="E37" s="210"/>
      <c r="F37" s="28">
        <f>SUM(F35:F36)</f>
        <v>0</v>
      </c>
      <c r="G37" s="24"/>
      <c r="H37" s="5"/>
    </row>
    <row r="38" spans="1:8" x14ac:dyDescent="0.2">
      <c r="A38" s="29" t="s">
        <v>32</v>
      </c>
      <c r="B38" s="30" t="s">
        <v>41</v>
      </c>
      <c r="C38" s="31"/>
      <c r="D38" s="31"/>
      <c r="E38" s="31"/>
      <c r="F38" s="32">
        <f>ROUND((F49*F37),4)</f>
        <v>0</v>
      </c>
      <c r="G38" s="33">
        <f>ROUND(G$32*F38,2)</f>
        <v>0</v>
      </c>
      <c r="H38" s="5"/>
    </row>
    <row r="39" spans="1:8" x14ac:dyDescent="0.2">
      <c r="A39" s="190" t="s">
        <v>42</v>
      </c>
      <c r="B39" s="153"/>
      <c r="C39" s="153"/>
      <c r="D39" s="153"/>
      <c r="E39" s="153"/>
      <c r="F39" s="34">
        <f>ROUND(SUM(F37:F38),4)</f>
        <v>0</v>
      </c>
      <c r="G39" s="35">
        <f>SUM(G35:G38)</f>
        <v>0</v>
      </c>
      <c r="H39" s="5">
        <f>ROUND(G32*F39,2)</f>
        <v>0</v>
      </c>
    </row>
    <row r="40" spans="1:8" x14ac:dyDescent="0.2">
      <c r="A40" s="191" t="s">
        <v>45</v>
      </c>
      <c r="B40" s="192"/>
      <c r="C40" s="192"/>
      <c r="D40" s="192"/>
      <c r="E40" s="192"/>
      <c r="F40" s="192"/>
      <c r="G40" s="193"/>
      <c r="H40" s="5"/>
    </row>
    <row r="41" spans="1:8" x14ac:dyDescent="0.2">
      <c r="A41" s="36" t="s">
        <v>30</v>
      </c>
      <c r="B41" s="183" t="s">
        <v>47</v>
      </c>
      <c r="C41" s="184"/>
      <c r="D41" s="184"/>
      <c r="E41" s="184"/>
      <c r="F41" s="13">
        <f>20%*0</f>
        <v>0</v>
      </c>
      <c r="G41" s="37">
        <f t="shared" ref="G41:G48" si="0">ROUND(G$32*F41,2)</f>
        <v>0</v>
      </c>
      <c r="H41" s="5"/>
    </row>
    <row r="42" spans="1:8" x14ac:dyDescent="0.2">
      <c r="A42" s="23" t="s">
        <v>31</v>
      </c>
      <c r="B42" s="163" t="s">
        <v>48</v>
      </c>
      <c r="C42" s="164"/>
      <c r="D42" s="164"/>
      <c r="E42" s="164"/>
      <c r="F42" s="14">
        <f>2.5%*0</f>
        <v>0</v>
      </c>
      <c r="G42" s="24">
        <f t="shared" si="0"/>
        <v>0</v>
      </c>
      <c r="H42" s="5"/>
    </row>
    <row r="43" spans="1:8" x14ac:dyDescent="0.2">
      <c r="A43" s="23" t="s">
        <v>32</v>
      </c>
      <c r="B43" s="163" t="s">
        <v>49</v>
      </c>
      <c r="C43" s="164"/>
      <c r="D43" s="164"/>
      <c r="E43" s="164"/>
      <c r="F43" s="90">
        <f>2*3%*0</f>
        <v>0</v>
      </c>
      <c r="G43" s="24">
        <f t="shared" si="0"/>
        <v>0</v>
      </c>
      <c r="H43" s="5"/>
    </row>
    <row r="44" spans="1:8" x14ac:dyDescent="0.2">
      <c r="A44" s="23" t="s">
        <v>33</v>
      </c>
      <c r="B44" s="163" t="s">
        <v>50</v>
      </c>
      <c r="C44" s="164"/>
      <c r="D44" s="164"/>
      <c r="E44" s="164"/>
      <c r="F44" s="14">
        <f>1.5%*0</f>
        <v>0</v>
      </c>
      <c r="G44" s="24">
        <f t="shared" si="0"/>
        <v>0</v>
      </c>
      <c r="H44" s="5"/>
    </row>
    <row r="45" spans="1:8" x14ac:dyDescent="0.2">
      <c r="A45" s="23" t="s">
        <v>34</v>
      </c>
      <c r="B45" s="163" t="s">
        <v>51</v>
      </c>
      <c r="C45" s="164"/>
      <c r="D45" s="164"/>
      <c r="E45" s="164"/>
      <c r="F45" s="14">
        <f>1%*0</f>
        <v>0</v>
      </c>
      <c r="G45" s="24">
        <f t="shared" si="0"/>
        <v>0</v>
      </c>
      <c r="H45" s="5"/>
    </row>
    <row r="46" spans="1:8" x14ac:dyDescent="0.2">
      <c r="A46" s="23" t="s">
        <v>35</v>
      </c>
      <c r="B46" s="163" t="s">
        <v>52</v>
      </c>
      <c r="C46" s="164"/>
      <c r="D46" s="164"/>
      <c r="E46" s="164"/>
      <c r="F46" s="14">
        <f>0.6%*0</f>
        <v>0</v>
      </c>
      <c r="G46" s="24">
        <f t="shared" si="0"/>
        <v>0</v>
      </c>
      <c r="H46" s="5"/>
    </row>
    <row r="47" spans="1:8" x14ac:dyDescent="0.2">
      <c r="A47" s="23" t="s">
        <v>36</v>
      </c>
      <c r="B47" s="163" t="s">
        <v>53</v>
      </c>
      <c r="C47" s="164"/>
      <c r="D47" s="164"/>
      <c r="E47" s="164"/>
      <c r="F47" s="14">
        <f>0.2%*0</f>
        <v>0</v>
      </c>
      <c r="G47" s="24">
        <f t="shared" si="0"/>
        <v>0</v>
      </c>
      <c r="H47" s="5"/>
    </row>
    <row r="48" spans="1:8" x14ac:dyDescent="0.2">
      <c r="A48" s="25" t="s">
        <v>37</v>
      </c>
      <c r="B48" s="181" t="s">
        <v>54</v>
      </c>
      <c r="C48" s="182"/>
      <c r="D48" s="182"/>
      <c r="E48" s="182"/>
      <c r="F48" s="15">
        <f>8%*0</f>
        <v>0</v>
      </c>
      <c r="G48" s="26">
        <f t="shared" si="0"/>
        <v>0</v>
      </c>
      <c r="H48" s="5"/>
    </row>
    <row r="49" spans="1:8" x14ac:dyDescent="0.2">
      <c r="A49" s="190" t="s">
        <v>55</v>
      </c>
      <c r="B49" s="153"/>
      <c r="C49" s="153"/>
      <c r="D49" s="153"/>
      <c r="E49" s="153"/>
      <c r="F49" s="34">
        <f>SUM(F41:F48)</f>
        <v>0</v>
      </c>
      <c r="G49" s="35">
        <f>SUM(G41:G48)</f>
        <v>0</v>
      </c>
      <c r="H49" s="5">
        <f>ROUND(G32*F49,2)</f>
        <v>0</v>
      </c>
    </row>
    <row r="50" spans="1:8" x14ac:dyDescent="0.2">
      <c r="A50" s="191" t="s">
        <v>64</v>
      </c>
      <c r="B50" s="192"/>
      <c r="C50" s="192"/>
      <c r="D50" s="192"/>
      <c r="E50" s="192"/>
      <c r="F50" s="192"/>
      <c r="G50" s="193"/>
      <c r="H50" s="5"/>
    </row>
    <row r="51" spans="1:8" x14ac:dyDescent="0.2">
      <c r="A51" s="36" t="s">
        <v>30</v>
      </c>
      <c r="B51" s="198" t="s">
        <v>56</v>
      </c>
      <c r="C51" s="199"/>
      <c r="D51" s="199"/>
      <c r="E51" s="38">
        <v>0</v>
      </c>
      <c r="F51" s="53">
        <v>44</v>
      </c>
      <c r="G51" s="19">
        <f>IF(ROUND((E51*F51)-(G25*0.06),2)&lt;0,0,ROUND((E51*F51)-(G25*0.06),2))</f>
        <v>0</v>
      </c>
      <c r="H51" s="5"/>
    </row>
    <row r="52" spans="1:8" x14ac:dyDescent="0.2">
      <c r="A52" s="23" t="s">
        <v>57</v>
      </c>
      <c r="B52" s="196" t="s">
        <v>135</v>
      </c>
      <c r="C52" s="197"/>
      <c r="D52" s="197"/>
      <c r="E52" s="98">
        <v>0</v>
      </c>
      <c r="F52" s="54">
        <v>1</v>
      </c>
      <c r="G52" s="21">
        <f t="shared" ref="G52:G60" si="1">ROUND((E52*F52),2)</f>
        <v>0</v>
      </c>
      <c r="H52" s="5"/>
    </row>
    <row r="53" spans="1:8" x14ac:dyDescent="0.2">
      <c r="A53" s="23" t="s">
        <v>58</v>
      </c>
      <c r="B53" s="196" t="s">
        <v>135</v>
      </c>
      <c r="C53" s="197"/>
      <c r="D53" s="197"/>
      <c r="E53" s="98">
        <v>0</v>
      </c>
      <c r="F53" s="54">
        <v>1</v>
      </c>
      <c r="G53" s="21">
        <f t="shared" si="1"/>
        <v>0</v>
      </c>
      <c r="H53" s="5"/>
    </row>
    <row r="54" spans="1:8" x14ac:dyDescent="0.2">
      <c r="A54" s="23" t="s">
        <v>32</v>
      </c>
      <c r="B54" s="196" t="s">
        <v>135</v>
      </c>
      <c r="C54" s="197"/>
      <c r="D54" s="197"/>
      <c r="E54" s="98">
        <v>0</v>
      </c>
      <c r="F54" s="54">
        <v>1</v>
      </c>
      <c r="G54" s="21">
        <f t="shared" si="1"/>
        <v>0</v>
      </c>
      <c r="H54" s="5"/>
    </row>
    <row r="55" spans="1:8" x14ac:dyDescent="0.2">
      <c r="A55" s="23" t="s">
        <v>33</v>
      </c>
      <c r="B55" s="196" t="s">
        <v>135</v>
      </c>
      <c r="C55" s="197"/>
      <c r="D55" s="197"/>
      <c r="E55" s="98">
        <v>0</v>
      </c>
      <c r="F55" s="54">
        <v>1</v>
      </c>
      <c r="G55" s="21">
        <f t="shared" si="1"/>
        <v>0</v>
      </c>
      <c r="H55" s="5"/>
    </row>
    <row r="56" spans="1:8" x14ac:dyDescent="0.2">
      <c r="A56" s="23" t="s">
        <v>34</v>
      </c>
      <c r="B56" s="196" t="s">
        <v>135</v>
      </c>
      <c r="C56" s="197"/>
      <c r="D56" s="197"/>
      <c r="E56" s="98">
        <v>0</v>
      </c>
      <c r="F56" s="54">
        <v>1</v>
      </c>
      <c r="G56" s="21">
        <f t="shared" si="1"/>
        <v>0</v>
      </c>
      <c r="H56" s="5"/>
    </row>
    <row r="57" spans="1:8" x14ac:dyDescent="0.2">
      <c r="A57" s="23" t="s">
        <v>35</v>
      </c>
      <c r="B57" s="196" t="s">
        <v>135</v>
      </c>
      <c r="C57" s="197"/>
      <c r="D57" s="197"/>
      <c r="E57" s="99">
        <v>0</v>
      </c>
      <c r="F57" s="54">
        <v>1</v>
      </c>
      <c r="G57" s="97">
        <f t="shared" si="1"/>
        <v>0</v>
      </c>
      <c r="H57" s="5"/>
    </row>
    <row r="58" spans="1:8" x14ac:dyDescent="0.2">
      <c r="A58" s="23" t="s">
        <v>36</v>
      </c>
      <c r="B58" s="196" t="s">
        <v>135</v>
      </c>
      <c r="C58" s="197"/>
      <c r="D58" s="197"/>
      <c r="E58" s="99">
        <v>0</v>
      </c>
      <c r="F58" s="54">
        <v>1</v>
      </c>
      <c r="G58" s="97">
        <f t="shared" si="1"/>
        <v>0</v>
      </c>
      <c r="H58" s="5"/>
    </row>
    <row r="59" spans="1:8" x14ac:dyDescent="0.2">
      <c r="A59" s="18" t="s">
        <v>37</v>
      </c>
      <c r="B59" s="196" t="s">
        <v>135</v>
      </c>
      <c r="C59" s="197"/>
      <c r="D59" s="197"/>
      <c r="E59" s="99">
        <v>0</v>
      </c>
      <c r="F59" s="54">
        <v>1</v>
      </c>
      <c r="G59" s="97">
        <f t="shared" si="1"/>
        <v>0</v>
      </c>
      <c r="H59" s="5"/>
    </row>
    <row r="60" spans="1:8" x14ac:dyDescent="0.2">
      <c r="A60" s="23" t="s">
        <v>129</v>
      </c>
      <c r="B60" s="246" t="s">
        <v>135</v>
      </c>
      <c r="C60" s="247"/>
      <c r="D60" s="247"/>
      <c r="E60" s="39">
        <v>0</v>
      </c>
      <c r="F60" s="54">
        <v>1</v>
      </c>
      <c r="G60" s="97">
        <f t="shared" si="1"/>
        <v>0</v>
      </c>
      <c r="H60" s="5"/>
    </row>
    <row r="61" spans="1:8" x14ac:dyDescent="0.2">
      <c r="A61" s="151" t="s">
        <v>59</v>
      </c>
      <c r="B61" s="152"/>
      <c r="C61" s="152"/>
      <c r="D61" s="152"/>
      <c r="E61" s="152"/>
      <c r="F61" s="153"/>
      <c r="G61" s="22">
        <f>SUM(G51:G60)</f>
        <v>0</v>
      </c>
      <c r="H61" s="5"/>
    </row>
    <row r="62" spans="1:8" x14ac:dyDescent="0.2">
      <c r="A62" s="157" t="s">
        <v>60</v>
      </c>
      <c r="B62" s="158"/>
      <c r="C62" s="158"/>
      <c r="D62" s="158"/>
      <c r="E62" s="158"/>
      <c r="F62" s="159"/>
      <c r="G62" s="160"/>
      <c r="H62" s="5"/>
    </row>
    <row r="63" spans="1:8" x14ac:dyDescent="0.2">
      <c r="A63" s="40" t="s">
        <v>61</v>
      </c>
      <c r="B63" s="165" t="s">
        <v>67</v>
      </c>
      <c r="C63" s="166"/>
      <c r="D63" s="166"/>
      <c r="E63" s="166"/>
      <c r="F63" s="49">
        <f>F39</f>
        <v>0</v>
      </c>
      <c r="G63" s="41">
        <f>G39</f>
        <v>0</v>
      </c>
      <c r="H63" s="5"/>
    </row>
    <row r="64" spans="1:8" x14ac:dyDescent="0.2">
      <c r="A64" s="42" t="s">
        <v>62</v>
      </c>
      <c r="B64" s="154" t="s">
        <v>66</v>
      </c>
      <c r="C64" s="155"/>
      <c r="D64" s="155"/>
      <c r="E64" s="155"/>
      <c r="F64" s="50">
        <f>F49</f>
        <v>0</v>
      </c>
      <c r="G64" s="43">
        <f>G49</f>
        <v>0</v>
      </c>
      <c r="H64" s="5"/>
    </row>
    <row r="65" spans="1:8" x14ac:dyDescent="0.2">
      <c r="A65" s="42" t="s">
        <v>63</v>
      </c>
      <c r="B65" s="154" t="s">
        <v>65</v>
      </c>
      <c r="C65" s="155"/>
      <c r="D65" s="155"/>
      <c r="E65" s="155"/>
      <c r="F65" s="156"/>
      <c r="G65" s="43">
        <f>G61</f>
        <v>0</v>
      </c>
      <c r="H65" s="5"/>
    </row>
    <row r="66" spans="1:8" x14ac:dyDescent="0.2">
      <c r="A66" s="151" t="s">
        <v>68</v>
      </c>
      <c r="B66" s="152"/>
      <c r="C66" s="152"/>
      <c r="D66" s="152"/>
      <c r="E66" s="152"/>
      <c r="F66" s="153"/>
      <c r="G66" s="22">
        <f>SUM(G63:G65)</f>
        <v>0</v>
      </c>
      <c r="H66" s="5"/>
    </row>
    <row r="67" spans="1:8" x14ac:dyDescent="0.2">
      <c r="A67" s="157" t="s">
        <v>69</v>
      </c>
      <c r="B67" s="158"/>
      <c r="C67" s="158"/>
      <c r="D67" s="158"/>
      <c r="E67" s="158"/>
      <c r="F67" s="159"/>
      <c r="G67" s="160"/>
      <c r="H67" s="5"/>
    </row>
    <row r="68" spans="1:8" s="6" customFormat="1" x14ac:dyDescent="0.2">
      <c r="A68" s="16">
        <v>3</v>
      </c>
      <c r="B68" s="44" t="s">
        <v>73</v>
      </c>
      <c r="C68" s="44"/>
      <c r="D68" s="44"/>
      <c r="E68" s="44"/>
      <c r="F68" s="44"/>
      <c r="G68" s="45"/>
      <c r="H68" s="5"/>
    </row>
    <row r="69" spans="1:8" x14ac:dyDescent="0.2">
      <c r="A69" s="36" t="s">
        <v>30</v>
      </c>
      <c r="B69" s="174" t="s">
        <v>70</v>
      </c>
      <c r="C69" s="175"/>
      <c r="D69" s="175"/>
      <c r="E69" s="175"/>
      <c r="F69" s="131">
        <f>ROUND((1/12)*0.05,4)*0</f>
        <v>0</v>
      </c>
      <c r="G69" s="56">
        <f t="shared" ref="G69:G74" si="2">ROUND(G$32*F69,2)</f>
        <v>0</v>
      </c>
      <c r="H69" s="5"/>
    </row>
    <row r="70" spans="1:8" x14ac:dyDescent="0.2">
      <c r="A70" s="23" t="s">
        <v>31</v>
      </c>
      <c r="B70" s="194" t="s">
        <v>71</v>
      </c>
      <c r="C70" s="195"/>
      <c r="D70" s="195"/>
      <c r="E70" s="195"/>
      <c r="F70" s="14">
        <f>ROUND((F69*F48),4)</f>
        <v>0</v>
      </c>
      <c r="G70" s="57">
        <f t="shared" si="2"/>
        <v>0</v>
      </c>
      <c r="H70" s="5"/>
    </row>
    <row r="71" spans="1:8" x14ac:dyDescent="0.2">
      <c r="A71" s="23" t="s">
        <v>32</v>
      </c>
      <c r="B71" s="194" t="s">
        <v>130</v>
      </c>
      <c r="C71" s="195"/>
      <c r="D71" s="195"/>
      <c r="E71" s="195"/>
      <c r="F71" s="90">
        <f>ROUND((0.08*0.4*0.9)*(1+0.09+0.09+0.3),2)*0</f>
        <v>0</v>
      </c>
      <c r="G71" s="57">
        <f t="shared" si="2"/>
        <v>0</v>
      </c>
      <c r="H71" s="5"/>
    </row>
    <row r="72" spans="1:8" x14ac:dyDescent="0.2">
      <c r="A72" s="23" t="s">
        <v>33</v>
      </c>
      <c r="B72" s="194" t="s">
        <v>72</v>
      </c>
      <c r="C72" s="195"/>
      <c r="D72" s="195"/>
      <c r="E72" s="195"/>
      <c r="F72" s="90">
        <f>ROUND(100%/30*7/12*100%,4)*0</f>
        <v>0</v>
      </c>
      <c r="G72" s="57">
        <f t="shared" si="2"/>
        <v>0</v>
      </c>
      <c r="H72" s="5"/>
    </row>
    <row r="73" spans="1:8" s="3" customFormat="1" x14ac:dyDescent="0.2">
      <c r="A73" s="23" t="s">
        <v>34</v>
      </c>
      <c r="B73" s="194" t="s">
        <v>186</v>
      </c>
      <c r="C73" s="195"/>
      <c r="D73" s="195"/>
      <c r="E73" s="195"/>
      <c r="F73" s="90">
        <f>ROUND(F72*F49,4)</f>
        <v>0</v>
      </c>
      <c r="G73" s="57">
        <f t="shared" si="2"/>
        <v>0</v>
      </c>
      <c r="H73" s="5"/>
    </row>
    <row r="74" spans="1:8" x14ac:dyDescent="0.2">
      <c r="A74" s="23" t="s">
        <v>35</v>
      </c>
      <c r="B74" s="176" t="s">
        <v>131</v>
      </c>
      <c r="C74" s="177"/>
      <c r="D74" s="177"/>
      <c r="E74" s="177"/>
      <c r="F74" s="91">
        <v>0</v>
      </c>
      <c r="G74" s="58">
        <f t="shared" si="2"/>
        <v>0</v>
      </c>
      <c r="H74" s="5"/>
    </row>
    <row r="75" spans="1:8" x14ac:dyDescent="0.2">
      <c r="A75" s="151" t="s">
        <v>74</v>
      </c>
      <c r="B75" s="152"/>
      <c r="C75" s="152"/>
      <c r="D75" s="152"/>
      <c r="E75" s="152"/>
      <c r="F75" s="46">
        <f>SUM(F69:F74)</f>
        <v>0</v>
      </c>
      <c r="G75" s="47">
        <f>SUM(G69:G74)</f>
        <v>0</v>
      </c>
      <c r="H75" s="5">
        <f>ROUND(G32*F75,2)</f>
        <v>0</v>
      </c>
    </row>
    <row r="76" spans="1:8" x14ac:dyDescent="0.2">
      <c r="A76" s="157" t="s">
        <v>75</v>
      </c>
      <c r="B76" s="158"/>
      <c r="C76" s="158"/>
      <c r="D76" s="158"/>
      <c r="E76" s="158"/>
      <c r="F76" s="159"/>
      <c r="G76" s="160"/>
      <c r="H76" s="5"/>
    </row>
    <row r="77" spans="1:8" s="6" customFormat="1" x14ac:dyDescent="0.2">
      <c r="A77" s="191" t="s">
        <v>77</v>
      </c>
      <c r="B77" s="192"/>
      <c r="C77" s="192"/>
      <c r="D77" s="192"/>
      <c r="E77" s="192"/>
      <c r="F77" s="192"/>
      <c r="G77" s="193"/>
      <c r="H77" s="5"/>
    </row>
    <row r="78" spans="1:8" x14ac:dyDescent="0.2">
      <c r="A78" s="36" t="s">
        <v>30</v>
      </c>
      <c r="B78" s="183" t="s">
        <v>187</v>
      </c>
      <c r="C78" s="184"/>
      <c r="D78" s="184"/>
      <c r="E78" s="184"/>
      <c r="F78" s="13">
        <v>0</v>
      </c>
      <c r="G78" s="56">
        <f t="shared" ref="G78:G83" si="3">ROUND(G$32*F78,2)</f>
        <v>0</v>
      </c>
      <c r="H78" s="5"/>
    </row>
    <row r="79" spans="1:8" x14ac:dyDescent="0.2">
      <c r="A79" s="23" t="s">
        <v>31</v>
      </c>
      <c r="B79" s="163" t="s">
        <v>175</v>
      </c>
      <c r="C79" s="164"/>
      <c r="D79" s="164"/>
      <c r="E79" s="164"/>
      <c r="F79" s="132">
        <f>ROUND(((1/30)/12)*1,4)*0</f>
        <v>0</v>
      </c>
      <c r="G79" s="57">
        <f t="shared" si="3"/>
        <v>0</v>
      </c>
      <c r="H79" s="5"/>
    </row>
    <row r="80" spans="1:8" x14ac:dyDescent="0.2">
      <c r="A80" s="23" t="s">
        <v>32</v>
      </c>
      <c r="B80" s="163" t="s">
        <v>176</v>
      </c>
      <c r="C80" s="164"/>
      <c r="D80" s="164"/>
      <c r="E80" s="164"/>
      <c r="F80" s="14">
        <f>ROUND((((1/30)/12)*5)*0.02,4)*0</f>
        <v>0</v>
      </c>
      <c r="G80" s="57">
        <f t="shared" si="3"/>
        <v>0</v>
      </c>
      <c r="H80" s="5"/>
    </row>
    <row r="81" spans="1:8" x14ac:dyDescent="0.2">
      <c r="A81" s="23" t="s">
        <v>33</v>
      </c>
      <c r="B81" s="163" t="s">
        <v>177</v>
      </c>
      <c r="C81" s="164"/>
      <c r="D81" s="164"/>
      <c r="E81" s="164"/>
      <c r="F81" s="14">
        <f>ROUND((((1/30)/12)*15)*0.05,4)*0</f>
        <v>0</v>
      </c>
      <c r="G81" s="57">
        <f t="shared" si="3"/>
        <v>0</v>
      </c>
      <c r="H81" s="5"/>
    </row>
    <row r="82" spans="1:8" x14ac:dyDescent="0.2">
      <c r="A82" s="23" t="s">
        <v>34</v>
      </c>
      <c r="B82" s="163" t="s">
        <v>188</v>
      </c>
      <c r="C82" s="164"/>
      <c r="D82" s="164"/>
      <c r="E82" s="164"/>
      <c r="F82" s="14">
        <v>0</v>
      </c>
      <c r="G82" s="57">
        <f t="shared" si="3"/>
        <v>0</v>
      </c>
      <c r="H82" s="5"/>
    </row>
    <row r="83" spans="1:8" x14ac:dyDescent="0.2">
      <c r="A83" s="23" t="s">
        <v>35</v>
      </c>
      <c r="B83" s="181" t="s">
        <v>178</v>
      </c>
      <c r="C83" s="182"/>
      <c r="D83" s="182"/>
      <c r="E83" s="182"/>
      <c r="F83" s="15">
        <f>ROUND((((1/30)/12)*5)*0.5,4)*0</f>
        <v>0</v>
      </c>
      <c r="G83" s="58">
        <f t="shared" si="3"/>
        <v>0</v>
      </c>
      <c r="H83" s="5"/>
    </row>
    <row r="84" spans="1:8" x14ac:dyDescent="0.2">
      <c r="A84" s="190" t="s">
        <v>79</v>
      </c>
      <c r="B84" s="153"/>
      <c r="C84" s="153"/>
      <c r="D84" s="153"/>
      <c r="E84" s="153"/>
      <c r="F84" s="34">
        <f>SUM(F78:F83)</f>
        <v>0</v>
      </c>
      <c r="G84" s="35">
        <f>SUM(G78:G83)</f>
        <v>0</v>
      </c>
      <c r="H84" s="5">
        <f>ROUND(G32*F84,2)</f>
        <v>0</v>
      </c>
    </row>
    <row r="85" spans="1:8" s="6" customFormat="1" x14ac:dyDescent="0.2">
      <c r="A85" s="191" t="s">
        <v>80</v>
      </c>
      <c r="B85" s="192"/>
      <c r="C85" s="192"/>
      <c r="D85" s="192"/>
      <c r="E85" s="192"/>
      <c r="F85" s="192"/>
      <c r="G85" s="193"/>
      <c r="H85" s="5"/>
    </row>
    <row r="86" spans="1:8" x14ac:dyDescent="0.2">
      <c r="A86" s="36" t="s">
        <v>30</v>
      </c>
      <c r="B86" s="174" t="s">
        <v>81</v>
      </c>
      <c r="C86" s="175"/>
      <c r="D86" s="175"/>
      <c r="E86" s="175"/>
      <c r="F86" s="13">
        <f xml:space="preserve"> ROUND((((ROUND((1/11)+(1/11)/3, 3))*4)/12)*2%,4)*0</f>
        <v>0</v>
      </c>
      <c r="G86" s="56">
        <f>ROUND(G$32*F86,2)</f>
        <v>0</v>
      </c>
      <c r="H86" s="5"/>
    </row>
    <row r="87" spans="1:8" x14ac:dyDescent="0.2">
      <c r="A87" s="23" t="s">
        <v>31</v>
      </c>
      <c r="B87" s="194" t="s">
        <v>82</v>
      </c>
      <c r="C87" s="195"/>
      <c r="D87" s="195"/>
      <c r="E87" s="195"/>
      <c r="F87" s="14">
        <f>ROUND(F86*F49,4)</f>
        <v>0</v>
      </c>
      <c r="G87" s="57">
        <f>ROUND(G$32*F87,2)</f>
        <v>0</v>
      </c>
      <c r="H87" s="5"/>
    </row>
    <row r="88" spans="1:8" x14ac:dyDescent="0.2">
      <c r="A88" s="23" t="s">
        <v>32</v>
      </c>
      <c r="B88" s="194" t="s">
        <v>83</v>
      </c>
      <c r="C88" s="195"/>
      <c r="D88" s="195"/>
      <c r="E88" s="195"/>
      <c r="F88" s="14">
        <f>ROUND(ROUND(ROUND(((1+1/12)*4)/12,4)*1%,4)*F49,4)</f>
        <v>0</v>
      </c>
      <c r="G88" s="57">
        <f>ROUND(G$32*F88,2)</f>
        <v>0</v>
      </c>
      <c r="H88" s="5"/>
    </row>
    <row r="89" spans="1:8" x14ac:dyDescent="0.2">
      <c r="A89" s="23" t="s">
        <v>33</v>
      </c>
      <c r="B89" s="194" t="s">
        <v>28</v>
      </c>
      <c r="C89" s="195"/>
      <c r="D89" s="195"/>
      <c r="E89" s="195"/>
      <c r="F89" s="14">
        <v>0</v>
      </c>
      <c r="G89" s="58">
        <f>ROUND(G$32*F89,2)</f>
        <v>0</v>
      </c>
      <c r="H89" s="5"/>
    </row>
    <row r="90" spans="1:8" x14ac:dyDescent="0.2">
      <c r="A90" s="190" t="s">
        <v>84</v>
      </c>
      <c r="B90" s="153"/>
      <c r="C90" s="153"/>
      <c r="D90" s="153"/>
      <c r="E90" s="153"/>
      <c r="F90" s="34">
        <f>SUM(F86:F89)</f>
        <v>0</v>
      </c>
      <c r="G90" s="35">
        <f>SUM(G86:G89)</f>
        <v>0</v>
      </c>
      <c r="H90" s="5">
        <f>ROUND(G32*F90,2)</f>
        <v>0</v>
      </c>
    </row>
    <row r="91" spans="1:8" s="6" customFormat="1" x14ac:dyDescent="0.2">
      <c r="A91" s="187" t="s">
        <v>85</v>
      </c>
      <c r="B91" s="188"/>
      <c r="C91" s="188"/>
      <c r="D91" s="188"/>
      <c r="E91" s="188"/>
      <c r="F91" s="188"/>
      <c r="G91" s="189"/>
      <c r="H91" s="5"/>
    </row>
    <row r="92" spans="1:8" x14ac:dyDescent="0.2">
      <c r="A92" s="92" t="s">
        <v>31</v>
      </c>
      <c r="B92" s="178" t="s">
        <v>145</v>
      </c>
      <c r="C92" s="179"/>
      <c r="D92" s="179"/>
      <c r="E92" s="180"/>
      <c r="F92" s="108">
        <v>0</v>
      </c>
      <c r="G92" s="94">
        <f>ROUND(G$32*F92,2)</f>
        <v>0</v>
      </c>
      <c r="H92" s="5"/>
    </row>
    <row r="93" spans="1:8" x14ac:dyDescent="0.2">
      <c r="A93" s="255" t="s">
        <v>86</v>
      </c>
      <c r="B93" s="256"/>
      <c r="C93" s="256"/>
      <c r="D93" s="256"/>
      <c r="E93" s="256"/>
      <c r="F93" s="95">
        <f>SUM(F92)</f>
        <v>0</v>
      </c>
      <c r="G93" s="96">
        <f>SUM(G92:G92)</f>
        <v>0</v>
      </c>
      <c r="H93" s="5"/>
    </row>
    <row r="94" spans="1:8" x14ac:dyDescent="0.2">
      <c r="A94" s="191" t="s">
        <v>132</v>
      </c>
      <c r="B94" s="192"/>
      <c r="C94" s="192"/>
      <c r="D94" s="192"/>
      <c r="E94" s="192"/>
      <c r="F94" s="192"/>
      <c r="G94" s="193"/>
      <c r="H94" s="5"/>
    </row>
    <row r="95" spans="1:8" x14ac:dyDescent="0.2">
      <c r="A95" s="36" t="s">
        <v>30</v>
      </c>
      <c r="B95" s="183" t="s">
        <v>133</v>
      </c>
      <c r="C95" s="184"/>
      <c r="D95" s="184"/>
      <c r="E95" s="184"/>
      <c r="F95" s="93">
        <v>0</v>
      </c>
      <c r="G95" s="94">
        <f>ROUND(G$32*F95,2)</f>
        <v>0</v>
      </c>
      <c r="H95" s="5"/>
    </row>
    <row r="96" spans="1:8" x14ac:dyDescent="0.2">
      <c r="A96" s="190" t="s">
        <v>134</v>
      </c>
      <c r="B96" s="153"/>
      <c r="C96" s="153"/>
      <c r="D96" s="153"/>
      <c r="E96" s="153"/>
      <c r="F96" s="34">
        <f>SUM(F95:F95)</f>
        <v>0</v>
      </c>
      <c r="G96" s="35">
        <f>SUM(G95:G95)</f>
        <v>0</v>
      </c>
      <c r="H96" s="5">
        <f>ROUND(G32*F96,2)</f>
        <v>0</v>
      </c>
    </row>
    <row r="97" spans="1:8" x14ac:dyDescent="0.2">
      <c r="A97" s="157" t="s">
        <v>91</v>
      </c>
      <c r="B97" s="158"/>
      <c r="C97" s="158"/>
      <c r="D97" s="158"/>
      <c r="E97" s="158"/>
      <c r="F97" s="159"/>
      <c r="G97" s="160"/>
      <c r="H97" s="5"/>
    </row>
    <row r="98" spans="1:8" x14ac:dyDescent="0.2">
      <c r="A98" s="40" t="s">
        <v>123</v>
      </c>
      <c r="B98" s="165" t="s">
        <v>78</v>
      </c>
      <c r="C98" s="166"/>
      <c r="D98" s="166"/>
      <c r="E98" s="166"/>
      <c r="F98" s="49">
        <f>F84</f>
        <v>0</v>
      </c>
      <c r="G98" s="41">
        <f>G84</f>
        <v>0</v>
      </c>
      <c r="H98" s="5"/>
    </row>
    <row r="99" spans="1:8" x14ac:dyDescent="0.2">
      <c r="A99" s="42" t="s">
        <v>87</v>
      </c>
      <c r="B99" s="154" t="s">
        <v>89</v>
      </c>
      <c r="C99" s="155"/>
      <c r="D99" s="155"/>
      <c r="E99" s="155"/>
      <c r="F99" s="50">
        <f>F90</f>
        <v>0</v>
      </c>
      <c r="G99" s="43">
        <f>G90</f>
        <v>0</v>
      </c>
      <c r="H99" s="5"/>
    </row>
    <row r="100" spans="1:8" x14ac:dyDescent="0.2">
      <c r="A100" s="42" t="s">
        <v>88</v>
      </c>
      <c r="B100" s="185" t="s">
        <v>90</v>
      </c>
      <c r="C100" s="186"/>
      <c r="D100" s="186"/>
      <c r="E100" s="186"/>
      <c r="F100" s="50">
        <f>F96</f>
        <v>0</v>
      </c>
      <c r="G100" s="43">
        <f>G93</f>
        <v>0</v>
      </c>
      <c r="H100" s="5"/>
    </row>
    <row r="101" spans="1:8" x14ac:dyDescent="0.2">
      <c r="A101" s="151" t="s">
        <v>92</v>
      </c>
      <c r="B101" s="152"/>
      <c r="C101" s="152"/>
      <c r="D101" s="152"/>
      <c r="E101" s="152"/>
      <c r="F101" s="153"/>
      <c r="G101" s="22">
        <f>SUM(G98:G100)</f>
        <v>0</v>
      </c>
      <c r="H101" s="5"/>
    </row>
    <row r="102" spans="1:8" x14ac:dyDescent="0.2">
      <c r="A102" s="157" t="s">
        <v>93</v>
      </c>
      <c r="B102" s="158"/>
      <c r="C102" s="158"/>
      <c r="D102" s="158"/>
      <c r="E102" s="158"/>
      <c r="F102" s="159"/>
      <c r="G102" s="160"/>
      <c r="H102" s="5"/>
    </row>
    <row r="103" spans="1:8" x14ac:dyDescent="0.2">
      <c r="A103" s="36" t="s">
        <v>30</v>
      </c>
      <c r="B103" s="130" t="s">
        <v>135</v>
      </c>
      <c r="C103" s="107"/>
      <c r="D103" s="107"/>
      <c r="E103" s="39">
        <v>0</v>
      </c>
      <c r="F103" s="10">
        <v>1</v>
      </c>
      <c r="G103" s="21">
        <f t="shared" ref="G103:G105" si="4">ROUND((E103*F103),2)</f>
        <v>0</v>
      </c>
      <c r="H103" s="5"/>
    </row>
    <row r="104" spans="1:8" x14ac:dyDescent="0.2">
      <c r="A104" s="23" t="s">
        <v>31</v>
      </c>
      <c r="B104" s="130" t="s">
        <v>135</v>
      </c>
      <c r="C104" s="8"/>
      <c r="D104" s="8"/>
      <c r="E104" s="39">
        <v>0</v>
      </c>
      <c r="F104" s="12">
        <v>1</v>
      </c>
      <c r="G104" s="21">
        <f t="shared" si="4"/>
        <v>0</v>
      </c>
      <c r="H104" s="5"/>
    </row>
    <row r="105" spans="1:8" x14ac:dyDescent="0.2">
      <c r="A105" s="23" t="s">
        <v>32</v>
      </c>
      <c r="B105" s="130" t="s">
        <v>135</v>
      </c>
      <c r="C105" s="8"/>
      <c r="D105" s="8"/>
      <c r="E105" s="39">
        <v>0</v>
      </c>
      <c r="F105" s="11">
        <v>1</v>
      </c>
      <c r="G105" s="21">
        <f t="shared" si="4"/>
        <v>0</v>
      </c>
      <c r="H105" s="5"/>
    </row>
    <row r="106" spans="1:8" x14ac:dyDescent="0.2">
      <c r="A106" s="151" t="s">
        <v>94</v>
      </c>
      <c r="B106" s="152"/>
      <c r="C106" s="152"/>
      <c r="D106" s="152"/>
      <c r="E106" s="152"/>
      <c r="F106" s="153"/>
      <c r="G106" s="22">
        <f>SUM(G103:G105)</f>
        <v>0</v>
      </c>
      <c r="H106" s="5"/>
    </row>
    <row r="107" spans="1:8" x14ac:dyDescent="0.2">
      <c r="A107" s="157" t="s">
        <v>95</v>
      </c>
      <c r="B107" s="158"/>
      <c r="C107" s="158"/>
      <c r="D107" s="158"/>
      <c r="E107" s="158"/>
      <c r="F107" s="159"/>
      <c r="G107" s="160"/>
      <c r="H107" s="5"/>
    </row>
    <row r="108" spans="1:8" s="6" customFormat="1" x14ac:dyDescent="0.2">
      <c r="A108" s="16">
        <v>3</v>
      </c>
      <c r="B108" s="44" t="s">
        <v>96</v>
      </c>
      <c r="C108" s="44"/>
      <c r="D108" s="44"/>
      <c r="E108" s="44"/>
      <c r="F108" s="44"/>
      <c r="G108" s="45"/>
      <c r="H108" s="5"/>
    </row>
    <row r="109" spans="1:8" x14ac:dyDescent="0.2">
      <c r="A109" s="36" t="s">
        <v>30</v>
      </c>
      <c r="B109" s="183" t="s">
        <v>97</v>
      </c>
      <c r="C109" s="184"/>
      <c r="D109" s="184"/>
      <c r="E109" s="184"/>
      <c r="F109" s="13">
        <v>0</v>
      </c>
      <c r="G109" s="37">
        <f>ROUND(G123*F109,2)</f>
        <v>0</v>
      </c>
      <c r="H109" s="5"/>
    </row>
    <row r="110" spans="1:8" x14ac:dyDescent="0.2">
      <c r="A110" s="23" t="s">
        <v>31</v>
      </c>
      <c r="B110" s="163" t="s">
        <v>98</v>
      </c>
      <c r="C110" s="164"/>
      <c r="D110" s="164"/>
      <c r="E110" s="164"/>
      <c r="F110" s="14">
        <v>0</v>
      </c>
      <c r="G110" s="24">
        <f>ROUND(((G123+G109)*F110),2)</f>
        <v>0</v>
      </c>
      <c r="H110" s="5"/>
    </row>
    <row r="111" spans="1:8" x14ac:dyDescent="0.2">
      <c r="A111" s="23" t="s">
        <v>32</v>
      </c>
      <c r="B111" s="249" t="s">
        <v>99</v>
      </c>
      <c r="C111" s="250"/>
      <c r="D111" s="250"/>
      <c r="E111" s="250"/>
      <c r="F111" s="14"/>
      <c r="G111" s="24"/>
      <c r="H111" s="5"/>
    </row>
    <row r="112" spans="1:8" x14ac:dyDescent="0.2">
      <c r="A112" s="23" t="s">
        <v>103</v>
      </c>
      <c r="B112" s="163" t="s">
        <v>100</v>
      </c>
      <c r="C112" s="164"/>
      <c r="D112" s="164"/>
      <c r="E112" s="164"/>
      <c r="F112" s="14">
        <v>0</v>
      </c>
      <c r="G112" s="24">
        <f ca="1">ROUND(G$127*F112,2)</f>
        <v>0</v>
      </c>
      <c r="H112" s="5"/>
    </row>
    <row r="113" spans="1:8" s="3" customFormat="1" x14ac:dyDescent="0.2">
      <c r="A113" s="23" t="s">
        <v>104</v>
      </c>
      <c r="B113" s="163" t="s">
        <v>101</v>
      </c>
      <c r="C113" s="164"/>
      <c r="D113" s="164"/>
      <c r="E113" s="164"/>
      <c r="F113" s="14">
        <v>0</v>
      </c>
      <c r="G113" s="24">
        <f ca="1">ROUND(G$127*F113,2)</f>
        <v>0</v>
      </c>
      <c r="H113" s="5"/>
    </row>
    <row r="114" spans="1:8" x14ac:dyDescent="0.2">
      <c r="A114" s="23" t="s">
        <v>105</v>
      </c>
      <c r="B114" s="163" t="s">
        <v>102</v>
      </c>
      <c r="C114" s="164"/>
      <c r="D114" s="164"/>
      <c r="E114" s="164"/>
      <c r="F114" s="14">
        <v>0</v>
      </c>
      <c r="G114" s="24">
        <f ca="1">ROUND(G$127*F114,2)</f>
        <v>0</v>
      </c>
      <c r="H114" s="5"/>
    </row>
    <row r="115" spans="1:8" x14ac:dyDescent="0.2">
      <c r="A115" s="23"/>
      <c r="B115" s="161" t="s">
        <v>117</v>
      </c>
      <c r="C115" s="162"/>
      <c r="D115" s="162"/>
      <c r="E115" s="162"/>
      <c r="F115" s="51">
        <f>SUM(F112:F114)</f>
        <v>0</v>
      </c>
      <c r="G115" s="52">
        <f ca="1">SUM(G112:G114)</f>
        <v>0</v>
      </c>
      <c r="H115" s="5">
        <f ca="1">ROUND(G127*F115,2)</f>
        <v>0</v>
      </c>
    </row>
    <row r="116" spans="1:8" x14ac:dyDescent="0.2">
      <c r="A116" s="151" t="s">
        <v>114</v>
      </c>
      <c r="B116" s="152"/>
      <c r="C116" s="152"/>
      <c r="D116" s="152"/>
      <c r="E116" s="152"/>
      <c r="F116" s="46">
        <f>SUM(F109,F110,F115)</f>
        <v>0</v>
      </c>
      <c r="G116" s="47">
        <f ca="1">SUM(G109:G114)</f>
        <v>0</v>
      </c>
      <c r="H116" s="5"/>
    </row>
    <row r="117" spans="1:8" x14ac:dyDescent="0.2">
      <c r="A117" s="157" t="s">
        <v>107</v>
      </c>
      <c r="B117" s="158"/>
      <c r="C117" s="158"/>
      <c r="D117" s="158"/>
      <c r="E117" s="158"/>
      <c r="F117" s="159"/>
      <c r="G117" s="160"/>
      <c r="H117" s="5"/>
    </row>
    <row r="118" spans="1:8" x14ac:dyDescent="0.2">
      <c r="A118" s="40" t="s">
        <v>30</v>
      </c>
      <c r="B118" s="165" t="s">
        <v>108</v>
      </c>
      <c r="C118" s="166"/>
      <c r="D118" s="166"/>
      <c r="E118" s="166"/>
      <c r="F118" s="167"/>
      <c r="G118" s="41">
        <f>G32</f>
        <v>0</v>
      </c>
      <c r="H118" s="5"/>
    </row>
    <row r="119" spans="1:8" x14ac:dyDescent="0.2">
      <c r="A119" s="42" t="s">
        <v>31</v>
      </c>
      <c r="B119" s="154" t="s">
        <v>109</v>
      </c>
      <c r="C119" s="155"/>
      <c r="D119" s="155"/>
      <c r="E119" s="155"/>
      <c r="F119" s="156"/>
      <c r="G119" s="43">
        <f>G66</f>
        <v>0</v>
      </c>
      <c r="H119" s="5"/>
    </row>
    <row r="120" spans="1:8" x14ac:dyDescent="0.2">
      <c r="A120" s="42" t="s">
        <v>32</v>
      </c>
      <c r="B120" s="154" t="s">
        <v>110</v>
      </c>
      <c r="C120" s="155"/>
      <c r="D120" s="155"/>
      <c r="E120" s="155"/>
      <c r="F120" s="156"/>
      <c r="G120" s="43">
        <f>G75</f>
        <v>0</v>
      </c>
      <c r="H120" s="5"/>
    </row>
    <row r="121" spans="1:8" x14ac:dyDescent="0.2">
      <c r="A121" s="42" t="s">
        <v>33</v>
      </c>
      <c r="B121" s="154" t="s">
        <v>76</v>
      </c>
      <c r="C121" s="155"/>
      <c r="D121" s="155"/>
      <c r="E121" s="155"/>
      <c r="F121" s="156"/>
      <c r="G121" s="43">
        <f>G101</f>
        <v>0</v>
      </c>
      <c r="H121" s="5"/>
    </row>
    <row r="122" spans="1:8" x14ac:dyDescent="0.2">
      <c r="A122" s="42" t="s">
        <v>34</v>
      </c>
      <c r="B122" s="154" t="s">
        <v>111</v>
      </c>
      <c r="C122" s="155"/>
      <c r="D122" s="155"/>
      <c r="E122" s="155"/>
      <c r="F122" s="156"/>
      <c r="G122" s="43">
        <f>G106</f>
        <v>0</v>
      </c>
      <c r="H122" s="5"/>
    </row>
    <row r="123" spans="1:8" x14ac:dyDescent="0.2">
      <c r="A123" s="42"/>
      <c r="B123" s="168" t="s">
        <v>113</v>
      </c>
      <c r="C123" s="169"/>
      <c r="D123" s="169"/>
      <c r="E123" s="169"/>
      <c r="F123" s="170"/>
      <c r="G123" s="43">
        <f>SUM(G118:G122)</f>
        <v>0</v>
      </c>
      <c r="H123" s="5"/>
    </row>
    <row r="124" spans="1:8" x14ac:dyDescent="0.2">
      <c r="A124" s="42" t="s">
        <v>35</v>
      </c>
      <c r="B124" s="171" t="s">
        <v>112</v>
      </c>
      <c r="C124" s="172"/>
      <c r="D124" s="172"/>
      <c r="E124" s="172"/>
      <c r="F124" s="173"/>
      <c r="G124" s="43">
        <f ca="1">G116</f>
        <v>0</v>
      </c>
      <c r="H124" s="5"/>
    </row>
    <row r="125" spans="1:8" x14ac:dyDescent="0.2">
      <c r="A125" s="151" t="s">
        <v>106</v>
      </c>
      <c r="B125" s="152"/>
      <c r="C125" s="152"/>
      <c r="D125" s="152"/>
      <c r="E125" s="152"/>
      <c r="F125" s="153"/>
      <c r="G125" s="22">
        <f ca="1">SUM(G123:G124)</f>
        <v>0</v>
      </c>
      <c r="H125" s="5">
        <f ca="1">SUM(G118:G124)-G123</f>
        <v>0</v>
      </c>
    </row>
    <row r="126" spans="1:8" x14ac:dyDescent="0.2">
      <c r="A126" s="251" t="s">
        <v>14</v>
      </c>
      <c r="B126" s="252"/>
      <c r="C126" s="252"/>
      <c r="D126" s="252"/>
      <c r="E126" s="252"/>
      <c r="F126" s="252"/>
      <c r="G126" s="253"/>
      <c r="H126" s="5"/>
    </row>
    <row r="127" spans="1:8" x14ac:dyDescent="0.2">
      <c r="A127" s="60"/>
      <c r="B127" s="61" t="s">
        <v>115</v>
      </c>
      <c r="C127" s="61"/>
      <c r="D127" s="61"/>
      <c r="E127" s="61"/>
      <c r="F127" s="62"/>
      <c r="G127" s="63">
        <f ca="1">G125</f>
        <v>0</v>
      </c>
      <c r="H127" s="5"/>
    </row>
    <row r="128" spans="1:8" x14ac:dyDescent="0.2">
      <c r="A128" s="64"/>
      <c r="B128" s="65" t="s">
        <v>116</v>
      </c>
      <c r="C128" s="65"/>
      <c r="D128" s="65"/>
      <c r="E128" s="65"/>
      <c r="F128" s="66">
        <f>F19</f>
        <v>1</v>
      </c>
      <c r="G128" s="67">
        <f ca="1">G127*F128</f>
        <v>0</v>
      </c>
      <c r="H128" s="5"/>
    </row>
    <row r="129" spans="1:8" s="7" customFormat="1" x14ac:dyDescent="0.2">
      <c r="A129" s="72"/>
      <c r="B129" s="254" t="s">
        <v>15</v>
      </c>
      <c r="C129" s="254"/>
      <c r="D129" s="254"/>
      <c r="E129" s="254"/>
      <c r="F129" s="68">
        <f>F20</f>
        <v>10</v>
      </c>
      <c r="G129" s="69">
        <f ca="1">G128*F129</f>
        <v>0</v>
      </c>
      <c r="H129" s="5"/>
    </row>
    <row r="130" spans="1:8" s="7" customFormat="1" ht="13.5" thickBot="1" x14ac:dyDescent="0.25">
      <c r="A130" s="73"/>
      <c r="B130" s="248" t="s">
        <v>146</v>
      </c>
      <c r="C130" s="248"/>
      <c r="D130" s="248"/>
      <c r="E130" s="248"/>
      <c r="F130" s="70">
        <v>12</v>
      </c>
      <c r="G130" s="71">
        <f ca="1">G129*F130</f>
        <v>0</v>
      </c>
      <c r="H130" s="5"/>
    </row>
    <row r="131" spans="1:8" x14ac:dyDescent="0.2">
      <c r="F131" s="8"/>
    </row>
    <row r="138" spans="1:8" x14ac:dyDescent="0.2">
      <c r="G138" s="59"/>
    </row>
  </sheetData>
  <mergeCells count="138">
    <mergeCell ref="B130:E130"/>
    <mergeCell ref="B87:E87"/>
    <mergeCell ref="B88:E88"/>
    <mergeCell ref="B89:E89"/>
    <mergeCell ref="A90:E90"/>
    <mergeCell ref="B83:E83"/>
    <mergeCell ref="A75:E75"/>
    <mergeCell ref="A84:E84"/>
    <mergeCell ref="A76:G76"/>
    <mergeCell ref="B86:E86"/>
    <mergeCell ref="B82:E82"/>
    <mergeCell ref="A85:G85"/>
    <mergeCell ref="A107:G107"/>
    <mergeCell ref="B109:E109"/>
    <mergeCell ref="B110:E110"/>
    <mergeCell ref="B111:E111"/>
    <mergeCell ref="B112:E112"/>
    <mergeCell ref="A126:G126"/>
    <mergeCell ref="B129:E129"/>
    <mergeCell ref="A93:E93"/>
    <mergeCell ref="A94:G94"/>
    <mergeCell ref="B95:E95"/>
    <mergeCell ref="A32:F32"/>
    <mergeCell ref="A33:G33"/>
    <mergeCell ref="A67:G67"/>
    <mergeCell ref="A61:F61"/>
    <mergeCell ref="A17:E17"/>
    <mergeCell ref="A19:E19"/>
    <mergeCell ref="A20:E20"/>
    <mergeCell ref="A21:E21"/>
    <mergeCell ref="F21:G21"/>
    <mergeCell ref="F19:G19"/>
    <mergeCell ref="F20:G20"/>
    <mergeCell ref="F18:G18"/>
    <mergeCell ref="A22:G22"/>
    <mergeCell ref="B59:D59"/>
    <mergeCell ref="A18:E18"/>
    <mergeCell ref="B35:E35"/>
    <mergeCell ref="B24:E24"/>
    <mergeCell ref="B25:E25"/>
    <mergeCell ref="B26:E26"/>
    <mergeCell ref="B60:D60"/>
    <mergeCell ref="B56:D56"/>
    <mergeCell ref="B55:D55"/>
    <mergeCell ref="B58:D58"/>
    <mergeCell ref="A34:G34"/>
    <mergeCell ref="A50:G50"/>
    <mergeCell ref="B27:E27"/>
    <mergeCell ref="B28:E28"/>
    <mergeCell ref="A1:G1"/>
    <mergeCell ref="A4:G4"/>
    <mergeCell ref="A3:G3"/>
    <mergeCell ref="F6:G6"/>
    <mergeCell ref="A6:E6"/>
    <mergeCell ref="A5:E5"/>
    <mergeCell ref="F5:G5"/>
    <mergeCell ref="F2:G2"/>
    <mergeCell ref="A2:C2"/>
    <mergeCell ref="A12:G12"/>
    <mergeCell ref="F13:G13"/>
    <mergeCell ref="F14:G14"/>
    <mergeCell ref="F16:G16"/>
    <mergeCell ref="A13:E13"/>
    <mergeCell ref="A14:E14"/>
    <mergeCell ref="A15:E15"/>
    <mergeCell ref="A16:E16"/>
    <mergeCell ref="A7:G7"/>
    <mergeCell ref="A10:E10"/>
    <mergeCell ref="A23:G23"/>
    <mergeCell ref="B47:E47"/>
    <mergeCell ref="B57:D57"/>
    <mergeCell ref="B46:E46"/>
    <mergeCell ref="A62:G62"/>
    <mergeCell ref="B51:D51"/>
    <mergeCell ref="B52:D52"/>
    <mergeCell ref="A49:E49"/>
    <mergeCell ref="A8:E8"/>
    <mergeCell ref="F10:G10"/>
    <mergeCell ref="F9:G9"/>
    <mergeCell ref="A9:E9"/>
    <mergeCell ref="F15:G15"/>
    <mergeCell ref="B29:E29"/>
    <mergeCell ref="B30:E30"/>
    <mergeCell ref="B31:E31"/>
    <mergeCell ref="A11:E11"/>
    <mergeCell ref="F8:G8"/>
    <mergeCell ref="F11:G11"/>
    <mergeCell ref="F17:G17"/>
    <mergeCell ref="B54:D54"/>
    <mergeCell ref="B53:D53"/>
    <mergeCell ref="A39:E39"/>
    <mergeCell ref="B36:E36"/>
    <mergeCell ref="B37:E37"/>
    <mergeCell ref="A40:G40"/>
    <mergeCell ref="B48:E48"/>
    <mergeCell ref="B42:E42"/>
    <mergeCell ref="B43:E43"/>
    <mergeCell ref="B41:E41"/>
    <mergeCell ref="B44:E44"/>
    <mergeCell ref="B45:E45"/>
    <mergeCell ref="A101:F101"/>
    <mergeCell ref="B64:E64"/>
    <mergeCell ref="B63:E63"/>
    <mergeCell ref="B98:E98"/>
    <mergeCell ref="B99:E99"/>
    <mergeCell ref="B100:E100"/>
    <mergeCell ref="A91:G91"/>
    <mergeCell ref="A96:E96"/>
    <mergeCell ref="A97:G97"/>
    <mergeCell ref="A77:G77"/>
    <mergeCell ref="B78:E78"/>
    <mergeCell ref="B79:E79"/>
    <mergeCell ref="B80:E80"/>
    <mergeCell ref="B81:E81"/>
    <mergeCell ref="B70:E70"/>
    <mergeCell ref="B71:E71"/>
    <mergeCell ref="B72:E72"/>
    <mergeCell ref="B73:E73"/>
    <mergeCell ref="A66:F66"/>
    <mergeCell ref="B65:F65"/>
    <mergeCell ref="A106:F106"/>
    <mergeCell ref="A125:F125"/>
    <mergeCell ref="A116:E116"/>
    <mergeCell ref="A117:G117"/>
    <mergeCell ref="B115:E115"/>
    <mergeCell ref="A102:G102"/>
    <mergeCell ref="B113:E113"/>
    <mergeCell ref="B114:E114"/>
    <mergeCell ref="B118:F118"/>
    <mergeCell ref="B119:F119"/>
    <mergeCell ref="B120:F120"/>
    <mergeCell ref="B121:F121"/>
    <mergeCell ref="B122:F122"/>
    <mergeCell ref="B123:F123"/>
    <mergeCell ref="B124:F124"/>
    <mergeCell ref="B69:E69"/>
    <mergeCell ref="B74:E74"/>
    <mergeCell ref="B92:E92"/>
  </mergeCells>
  <printOptions horizontalCentered="1"/>
  <pageMargins left="0.98425196850393704" right="0.98425196850393704" top="0.47244094488188981" bottom="0.59055118110236227" header="0.23622047244094491" footer="0.19685039370078741"/>
  <pageSetup paperSize="9" scale="85" firstPageNumber="0" fitToHeight="2" orientation="portrait" r:id="rId1"/>
  <headerFooter>
    <oddHeader>&amp;R&amp;9Planilha Modelo</oddHeader>
    <oddFooter>&amp;C&amp;A - Pág. &amp;P</oddFooter>
  </headerFooter>
  <rowBreaks count="1" manualBreakCount="1">
    <brk id="6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L72"/>
  <sheetViews>
    <sheetView windowProtection="1" view="pageBreakPreview" zoomScaleNormal="100" zoomScaleSheetLayoutView="100" workbookViewId="0">
      <pane xSplit="5" topLeftCell="F1" activePane="topRight" state="frozen"/>
      <selection activeCell="B4" sqref="B4"/>
      <selection pane="topRight" activeCell="B5" sqref="B5"/>
    </sheetView>
  </sheetViews>
  <sheetFormatPr defaultRowHeight="16.5" x14ac:dyDescent="0.3"/>
  <cols>
    <col min="1" max="1" width="1.7109375" style="75" customWidth="1"/>
    <col min="2" max="2" width="17" style="9" customWidth="1"/>
    <col min="3" max="3" width="24.5703125" style="9" bestFit="1" customWidth="1"/>
    <col min="4" max="4" width="25.5703125" style="9" customWidth="1"/>
    <col min="5" max="7" width="7.140625" style="9" customWidth="1"/>
    <col min="8" max="8" width="12.42578125" style="9" customWidth="1"/>
    <col min="9" max="9" width="14.28515625" style="9" bestFit="1" customWidth="1"/>
    <col min="10" max="10" width="16.28515625" style="9" customWidth="1"/>
    <col min="11" max="11" width="19.5703125" style="9" bestFit="1" customWidth="1"/>
    <col min="12" max="12" width="11.85546875" style="9" bestFit="1" customWidth="1"/>
    <col min="13" max="16384" width="9.140625" style="9"/>
  </cols>
  <sheetData>
    <row r="1" spans="1:12" s="1" customFormat="1" ht="20.100000000000001" customHeight="1" x14ac:dyDescent="0.2">
      <c r="A1" s="2"/>
      <c r="B1" s="259" t="s">
        <v>190</v>
      </c>
      <c r="C1" s="260"/>
      <c r="D1" s="260"/>
      <c r="E1" s="260"/>
      <c r="F1" s="260"/>
      <c r="G1" s="260"/>
      <c r="H1" s="260"/>
      <c r="I1" s="260"/>
      <c r="J1" s="261"/>
    </row>
    <row r="2" spans="1:12" s="1" customFormat="1" ht="38.1" customHeight="1" x14ac:dyDescent="0.2">
      <c r="A2" s="84"/>
      <c r="B2" s="268" t="s">
        <v>182</v>
      </c>
      <c r="C2" s="269"/>
      <c r="D2" s="269"/>
      <c r="E2" s="269"/>
      <c r="F2" s="269"/>
      <c r="G2" s="269"/>
      <c r="H2" s="269"/>
      <c r="I2" s="269"/>
      <c r="J2" s="270"/>
    </row>
    <row r="3" spans="1:12" s="1" customFormat="1" ht="20.100000000000001" customHeight="1" thickBot="1" x14ac:dyDescent="0.25">
      <c r="A3" s="2"/>
      <c r="B3" s="262" t="s">
        <v>191</v>
      </c>
      <c r="C3" s="263"/>
      <c r="D3" s="263"/>
      <c r="E3" s="263"/>
      <c r="F3" s="263"/>
      <c r="G3" s="263"/>
      <c r="H3" s="263"/>
      <c r="I3" s="263"/>
      <c r="J3" s="264"/>
    </row>
    <row r="4" spans="1:12" ht="27.75" thickBot="1" x14ac:dyDescent="0.35">
      <c r="B4" s="265" t="s">
        <v>16</v>
      </c>
      <c r="C4" s="266"/>
      <c r="D4" s="267"/>
      <c r="E4" s="127" t="s">
        <v>119</v>
      </c>
      <c r="F4" s="127" t="s">
        <v>120</v>
      </c>
      <c r="G4" s="127" t="s">
        <v>18</v>
      </c>
      <c r="H4" s="128" t="s">
        <v>121</v>
      </c>
      <c r="I4" s="127" t="s">
        <v>122</v>
      </c>
      <c r="J4" s="129" t="s">
        <v>189</v>
      </c>
    </row>
    <row r="5" spans="1:12" ht="17.25" thickBot="1" x14ac:dyDescent="0.35">
      <c r="B5" s="104" t="str">
        <f>'Digitador DIU - ETSP'!F14</f>
        <v>Digitador</v>
      </c>
      <c r="C5" s="105" t="str">
        <f>'Digitador DIU - ETSP'!F18</f>
        <v>30 Horas Semanais</v>
      </c>
      <c r="D5" s="105" t="str">
        <f>'Digitador DIU - ETSP'!F6</f>
        <v>SÃO PAULO/SP</v>
      </c>
      <c r="E5" s="106">
        <f>'Digitador DIU - ETSP'!F19</f>
        <v>1</v>
      </c>
      <c r="F5" s="106">
        <f>'Digitador DIU - ETSP'!F20</f>
        <v>10</v>
      </c>
      <c r="G5" s="106">
        <f t="shared" ref="G5" si="0">E5*F5</f>
        <v>10</v>
      </c>
      <c r="H5" s="82">
        <f ca="1">'Digitador DIU - ETSP'!G128</f>
        <v>0</v>
      </c>
      <c r="I5" s="82">
        <f ca="1">H5*F5</f>
        <v>0</v>
      </c>
      <c r="J5" s="83">
        <f ca="1">I5*12</f>
        <v>0</v>
      </c>
    </row>
    <row r="6" spans="1:12" s="77" customFormat="1" thickBot="1" x14ac:dyDescent="0.3">
      <c r="B6" s="257" t="s">
        <v>17</v>
      </c>
      <c r="C6" s="258"/>
      <c r="D6" s="258"/>
      <c r="E6" s="78"/>
      <c r="F6" s="81">
        <f>SUM(F5)</f>
        <v>10</v>
      </c>
      <c r="G6" s="81">
        <f>SUM(G5)</f>
        <v>10</v>
      </c>
      <c r="H6" s="79"/>
      <c r="I6" s="87">
        <f ca="1">SUM(I5)</f>
        <v>0</v>
      </c>
      <c r="J6" s="88">
        <f ca="1">I6*12</f>
        <v>0</v>
      </c>
      <c r="K6" s="76"/>
      <c r="L6" s="80"/>
    </row>
    <row r="7" spans="1:12" x14ac:dyDescent="0.3">
      <c r="K7" s="85"/>
    </row>
    <row r="9" spans="1:12" x14ac:dyDescent="0.3">
      <c r="K9" s="86"/>
    </row>
    <row r="10" spans="1:12" x14ac:dyDescent="0.3">
      <c r="K10" s="86"/>
    </row>
    <row r="72" spans="5:5" x14ac:dyDescent="0.3">
      <c r="E72" s="9">
        <v>0</v>
      </c>
    </row>
  </sheetData>
  <mergeCells count="5">
    <mergeCell ref="B6:D6"/>
    <mergeCell ref="B1:J1"/>
    <mergeCell ref="B3:J3"/>
    <mergeCell ref="B4:D4"/>
    <mergeCell ref="B2:J2"/>
  </mergeCells>
  <printOptions horizontalCentered="1"/>
  <pageMargins left="0.98425196850393704" right="0.98425196850393704" top="1.4960629921259843" bottom="0.78740157480314965" header="0.94488188976377963" footer="0.27559055118110237"/>
  <pageSetup paperSize="9" scale="96" firstPageNumber="0" orientation="landscape" r:id="rId1"/>
  <headerFooter>
    <oddHeader>&amp;RPlanilha Modelo</oddHeader>
    <oddFooter>&amp;C&amp;A - Pág.&amp;P</oddFooter>
  </headerFooter>
  <ignoredErrors>
    <ignoredError sqref="B5:H5 B6:E6 J6 I5:J5 H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Observações</vt:lpstr>
      <vt:lpstr>Digitador DIU - ETSP</vt:lpstr>
      <vt:lpstr>Resumo Geral</vt:lpstr>
      <vt:lpstr>'Digitador DIU - ETSP'!Area_de_impressao</vt:lpstr>
      <vt:lpstr>'Resumo Geral'!Area_de_impressao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Ricardo Yutaka Yamada</cp:lastModifiedBy>
  <cp:revision>0</cp:revision>
  <cp:lastPrinted>2023-11-27T19:35:00Z</cp:lastPrinted>
  <dcterms:created xsi:type="dcterms:W3CDTF">2013-10-22T12:23:02Z</dcterms:created>
  <dcterms:modified xsi:type="dcterms:W3CDTF">2023-12-27T11:56:48Z</dcterms:modified>
</cp:coreProperties>
</file>