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codeName="EstaPasta_de_trabalho"/>
  <mc:AlternateContent xmlns:mc="http://schemas.openxmlformats.org/markup-compatibility/2006">
    <mc:Choice Requires="x15">
      <x15ac:absPath xmlns:x15ac="http://schemas.microsoft.com/office/spreadsheetml/2010/11/ac" url="Z:\DELCO\SEAPL Planilhas\Planilhas\055_25 Serviços de Impressão\02. Licitação\"/>
    </mc:Choice>
  </mc:AlternateContent>
  <bookViews>
    <workbookView xWindow="0" yWindow="0" windowWidth="23970" windowHeight="2640" tabRatio="932"/>
  </bookViews>
  <sheets>
    <sheet name="OBSERVAÇÃO" sheetId="115" r:id="rId1"/>
    <sheet name="Insumos Diversos" sheetId="65" r:id="rId2"/>
    <sheet name="TÉCNICO DE IMPRESSORA" sheetId="114" r:id="rId3"/>
    <sheet name="Resumo Geral" sheetId="63" r:id="rId4"/>
  </sheets>
  <definedNames>
    <definedName name="_xlnm.Print_Area" localSheetId="1">'Insumos Diversos'!$A$1:$E$10</definedName>
    <definedName name="_xlnm.Print_Area" localSheetId="3">'Resumo Geral'!$A$1:$I$6</definedName>
    <definedName name="_xlnm.Print_Area" localSheetId="2">'TÉCNICO DE IMPRESSORA'!$A$1:$G$137</definedName>
    <definedName name="_xlnm.Print_Titles" localSheetId="1">'Insumos Diversos'!$1:$3</definedName>
  </definedNames>
  <calcPr calcId="152511" iterate="1" fullPrecision="0"/>
</workbook>
</file>

<file path=xl/calcChain.xml><?xml version="1.0" encoding="utf-8"?>
<calcChain xmlns="http://schemas.openxmlformats.org/spreadsheetml/2006/main">
  <c r="F72" i="114" l="1"/>
  <c r="F73" i="114" s="1"/>
  <c r="F71" i="114"/>
  <c r="F70" i="114"/>
  <c r="G36" i="114"/>
  <c r="G37" i="114"/>
  <c r="F37" i="114"/>
  <c r="E54" i="114"/>
  <c r="F121" i="114" l="1"/>
  <c r="F122" i="114"/>
  <c r="F86" i="114"/>
  <c r="F83" i="114"/>
  <c r="F81" i="114"/>
  <c r="F80" i="114"/>
  <c r="F79" i="114"/>
  <c r="F69" i="114"/>
  <c r="F96" i="114" l="1"/>
  <c r="F92" i="114"/>
  <c r="E9" i="65" l="1"/>
  <c r="E8" i="65"/>
  <c r="E6" i="65" l="1"/>
  <c r="A3" i="65"/>
  <c r="A1" i="63"/>
  <c r="A3" i="63"/>
  <c r="G109" i="114" l="1"/>
  <c r="E7" i="65"/>
  <c r="E10" i="65" l="1"/>
  <c r="G56" i="114" l="1"/>
  <c r="G55" i="114"/>
  <c r="F30" i="114" l="1"/>
  <c r="E5" i="63"/>
  <c r="D5" i="63"/>
  <c r="C5" i="63"/>
  <c r="B5" i="63"/>
  <c r="A5" i="63"/>
  <c r="F136" i="114"/>
  <c r="G135" i="114"/>
  <c r="F134" i="114"/>
  <c r="G110" i="114"/>
  <c r="F98" i="114"/>
  <c r="F103" i="114" s="1"/>
  <c r="F84" i="114"/>
  <c r="F100" i="114" s="1"/>
  <c r="G60" i="114"/>
  <c r="G58" i="114"/>
  <c r="G57" i="114"/>
  <c r="G54" i="114"/>
  <c r="G53" i="114"/>
  <c r="F50" i="114"/>
  <c r="F38" i="114"/>
  <c r="G32" i="114"/>
  <c r="F31" i="114"/>
  <c r="G29" i="114"/>
  <c r="G27" i="114"/>
  <c r="F87" i="114" l="1"/>
  <c r="F97" i="114"/>
  <c r="G97" i="114" s="1"/>
  <c r="F93" i="114"/>
  <c r="F75" i="114"/>
  <c r="G28" i="114"/>
  <c r="G30" i="114" s="1"/>
  <c r="G52" i="114"/>
  <c r="G61" i="114" s="1"/>
  <c r="E6" i="63"/>
  <c r="F5" i="63"/>
  <c r="F88" i="114"/>
  <c r="F90" i="114" s="1"/>
  <c r="F101" i="114" s="1"/>
  <c r="F64" i="114"/>
  <c r="F39" i="114"/>
  <c r="F40" i="114" s="1"/>
  <c r="F63" i="114" s="1"/>
  <c r="F94" i="114" l="1"/>
  <c r="F102" i="114" s="1"/>
  <c r="G93" i="114"/>
  <c r="F6" i="63"/>
  <c r="G31" i="114"/>
  <c r="G33" i="114" s="1"/>
  <c r="G92" i="114" s="1"/>
  <c r="G73" i="114" l="1"/>
  <c r="G88" i="114"/>
  <c r="G43" i="114"/>
  <c r="H98" i="114" s="1"/>
  <c r="G80" i="114"/>
  <c r="G78" i="114"/>
  <c r="G46" i="114"/>
  <c r="G81" i="114"/>
  <c r="G59" i="114"/>
  <c r="G65" i="114" s="1"/>
  <c r="G124" i="114"/>
  <c r="G70" i="114"/>
  <c r="G44" i="114"/>
  <c r="G87" i="114"/>
  <c r="G83" i="114"/>
  <c r="H50" i="114"/>
  <c r="G45" i="114"/>
  <c r="G72" i="114"/>
  <c r="G74" i="114"/>
  <c r="G48" i="114"/>
  <c r="G86" i="114"/>
  <c r="G42" i="114"/>
  <c r="G47" i="114"/>
  <c r="G39" i="114"/>
  <c r="H84" i="114"/>
  <c r="G79" i="114"/>
  <c r="H90" i="114"/>
  <c r="G69" i="114"/>
  <c r="G82" i="114"/>
  <c r="G49" i="114"/>
  <c r="H75" i="114"/>
  <c r="G96" i="114"/>
  <c r="G98" i="114" s="1"/>
  <c r="G103" i="114" s="1"/>
  <c r="H94" i="114"/>
  <c r="H40" i="114"/>
  <c r="G71" i="114"/>
  <c r="G89" i="114"/>
  <c r="G94" i="114" l="1"/>
  <c r="G102" i="114" s="1"/>
  <c r="G90" i="114"/>
  <c r="G101" i="114" s="1"/>
  <c r="G40" i="114"/>
  <c r="G63" i="114" s="1"/>
  <c r="G84" i="114"/>
  <c r="G100" i="114" s="1"/>
  <c r="G50" i="114"/>
  <c r="G64" i="114" s="1"/>
  <c r="G75" i="114"/>
  <c r="G126" i="114" s="1"/>
  <c r="G66" i="114" l="1"/>
  <c r="G125" i="114" s="1"/>
  <c r="G104" i="114"/>
  <c r="G127" i="114" s="1"/>
  <c r="G108" i="114"/>
  <c r="E106" i="114"/>
  <c r="G107" i="114"/>
  <c r="G106" i="114" l="1"/>
  <c r="G111" i="114" s="1"/>
  <c r="G128" i="114" l="1"/>
  <c r="G129" i="114" s="1"/>
  <c r="G114" i="114" s="1"/>
  <c r="G115" i="114" s="1"/>
  <c r="G5" i="63" l="1"/>
  <c r="H5" i="63"/>
  <c r="I5" i="63"/>
  <c r="H6" i="63"/>
  <c r="I6" i="63"/>
  <c r="G117" i="114"/>
  <c r="G118" i="114"/>
  <c r="G119" i="114"/>
  <c r="G120" i="114"/>
  <c r="G121" i="114"/>
  <c r="H121" i="114"/>
  <c r="G122" i="114"/>
  <c r="G130" i="114"/>
  <c r="G131" i="114"/>
  <c r="H131" i="114"/>
  <c r="G133" i="114"/>
  <c r="G134" i="114"/>
  <c r="G136" i="114"/>
  <c r="G137" i="114"/>
</calcChain>
</file>

<file path=xl/comments1.xml><?xml version="1.0" encoding="utf-8"?>
<comments xmlns="http://schemas.openxmlformats.org/spreadsheetml/2006/main">
  <authors>
    <author>Rosiane de Oliveira</author>
  </authors>
  <commentList>
    <comment ref="F23" authorId="0" shapeId="0">
      <text>
        <r>
          <rPr>
            <b/>
            <sz val="9"/>
            <color indexed="81"/>
            <rFont val="Segoe UI"/>
            <family val="2"/>
          </rPr>
          <t>Rosiane de Oliveira:</t>
        </r>
        <r>
          <rPr>
            <sz val="9"/>
            <color indexed="81"/>
            <rFont val="Segoe UI"/>
            <family val="2"/>
          </rPr>
          <t xml:space="preserve">
Cargo Horária Semanal, Máxima Permitida
</t>
        </r>
      </text>
    </comment>
  </commentList>
</comments>
</file>

<file path=xl/sharedStrings.xml><?xml version="1.0" encoding="utf-8"?>
<sst xmlns="http://schemas.openxmlformats.org/spreadsheetml/2006/main" count="280" uniqueCount="213">
  <si>
    <t>Categoria Profissional:</t>
  </si>
  <si>
    <t>Salário Normativo da Categoria Profissional:</t>
  </si>
  <si>
    <t>MODULO 1 - COMPOSIÇÃO DA REMUNERAÇÃO</t>
  </si>
  <si>
    <t>Valor Total</t>
  </si>
  <si>
    <t>VALOR MENSAL PELO TOTAL DE POSTOS DE SERVIÇO</t>
  </si>
  <si>
    <t>VALOR ANUAL PELO TOTAL DE POSTOS DE SERVIÇO</t>
  </si>
  <si>
    <t>I - DISCRIMINAÇÃO DOS SERVIÇOS</t>
  </si>
  <si>
    <t>DADOS COMPLEMENTARES</t>
  </si>
  <si>
    <t>Salário mínimo oficial vigente:</t>
  </si>
  <si>
    <t>Data Base da Categoria:</t>
  </si>
  <si>
    <t>12 MESES</t>
  </si>
  <si>
    <t>Período contratual:</t>
  </si>
  <si>
    <t>Município/UF:</t>
  </si>
  <si>
    <t>ISS</t>
  </si>
  <si>
    <t>POSTO/UNIDADE</t>
  </si>
  <si>
    <t>TOTAL TAXA GLOBAL DE ADMINISTRAÇÃO</t>
  </si>
  <si>
    <t>Valor Mensal dos Postos</t>
  </si>
  <si>
    <t>Valor Anual dos Postos</t>
  </si>
  <si>
    <t>Valor Individual do Posto</t>
  </si>
  <si>
    <t>PLANILHA DE CUSTO E FORMAÇÃO DE PREÇOS</t>
  </si>
  <si>
    <t>Adicional Insalubridade</t>
  </si>
  <si>
    <t>TOTAL - MÃO DE OBRA</t>
  </si>
  <si>
    <t>Data de Apresentação da Proposta:</t>
  </si>
  <si>
    <t>Ano do acordo, convenção ou  dissídio coletivo:</t>
  </si>
  <si>
    <t>Tipo de serviço:</t>
  </si>
  <si>
    <t>Unidade de Medida:</t>
  </si>
  <si>
    <t>Posto/Hora</t>
  </si>
  <si>
    <t>Classificação Brasileira de Ocupações (CBO):</t>
  </si>
  <si>
    <t xml:space="preserve">Posto de Trabalho: </t>
  </si>
  <si>
    <t>Quantidade de Pessoas por Posto:</t>
  </si>
  <si>
    <t>Quantidade de Postos:</t>
  </si>
  <si>
    <t>Outras Informações:</t>
  </si>
  <si>
    <t>Composição da Remuneração</t>
  </si>
  <si>
    <t>Quant/Horas/Perc</t>
  </si>
  <si>
    <t>A</t>
  </si>
  <si>
    <t>B</t>
  </si>
  <si>
    <t>C</t>
  </si>
  <si>
    <t>D</t>
  </si>
  <si>
    <t>E</t>
  </si>
  <si>
    <t>Adicional Noturno (Hora Noturna/Hora Reduzida)</t>
  </si>
  <si>
    <t>F</t>
  </si>
  <si>
    <t xml:space="preserve">Total da Remuneração/MÓDULO 1  </t>
  </si>
  <si>
    <t>MÓDULO 2 - ENCARGOS E BENEFÍCIOS ANUAIS, MENSAIS E DIÁRIOS</t>
  </si>
  <si>
    <t>Submódulo 2.1 - 13º  Salário, Férias e Adicional de Férias</t>
  </si>
  <si>
    <t>13º  Salário</t>
  </si>
  <si>
    <t xml:space="preserve">Subtotal  </t>
  </si>
  <si>
    <t>Incidência do Submódulo 2.2 sobre o Submódulo 2.1</t>
  </si>
  <si>
    <t xml:space="preserve">Total do Submódulo 2.1  </t>
  </si>
  <si>
    <t xml:space="preserve">INSS </t>
  </si>
  <si>
    <t xml:space="preserve">Salário Educação </t>
  </si>
  <si>
    <t>SAT (Seguro Acidente de Trabalho)</t>
  </si>
  <si>
    <t>SESC ou SESI</t>
  </si>
  <si>
    <t xml:space="preserve">SENAI - SENAC </t>
  </si>
  <si>
    <t xml:space="preserve">SEBRAE </t>
  </si>
  <si>
    <t>G</t>
  </si>
  <si>
    <t xml:space="preserve">INCRA </t>
  </si>
  <si>
    <t>H</t>
  </si>
  <si>
    <t xml:space="preserve">FGTS </t>
  </si>
  <si>
    <t xml:space="preserve">Total do Submódulo 2.2   </t>
  </si>
  <si>
    <t>Submódulo 2.3 – Benefícios Mensais e Diários</t>
  </si>
  <si>
    <t>Transporte</t>
  </si>
  <si>
    <t>Outros</t>
  </si>
  <si>
    <t xml:space="preserve">Total do Submódulo 2.3   </t>
  </si>
  <si>
    <t>QUADRO RESUMO - MÓDULO 2</t>
  </si>
  <si>
    <t>2.1</t>
  </si>
  <si>
    <t>13º  Salário, Férias e Adicional de Férias</t>
  </si>
  <si>
    <t>2.2</t>
  </si>
  <si>
    <t>2.3</t>
  </si>
  <si>
    <t>Benefícios Mensais e Diários</t>
  </si>
  <si>
    <t xml:space="preserve">TOTAL MÓDULO 2  </t>
  </si>
  <si>
    <t>MÓDULO 3 - PROVISÃO PARA RESCISÃO</t>
  </si>
  <si>
    <t>Provisão para Rescisão</t>
  </si>
  <si>
    <t>Aviso Prévio Indenizado</t>
  </si>
  <si>
    <t>Incidência do FGTS sobre Aviso Prévio Indenizado</t>
  </si>
  <si>
    <t xml:space="preserve">Aviso Prévio Trabalhado </t>
  </si>
  <si>
    <t xml:space="preserve">TOTAL MÓDULO 3  </t>
  </si>
  <si>
    <t>MÓDULO 4 - CUSTO DE REPOSIÇÃO DO PROFISSIONAL AUSENTE</t>
  </si>
  <si>
    <t xml:space="preserve">Total do Submódulo 4.1   </t>
  </si>
  <si>
    <t>Submódulo 4.1.1 - Afastamento Maternidade (120 dias)</t>
  </si>
  <si>
    <t>Férias pagas ao substituto pelos 120 dias de reposição</t>
  </si>
  <si>
    <t>Incidência dos encargos do submódulo 2.2 sobre as férias pagas ao substituto</t>
  </si>
  <si>
    <t>Incidencia do submódulo 2.2 s/ a remuneração e o 13º proporcionais aos 120 d</t>
  </si>
  <si>
    <t xml:space="preserve">Total do Submódulo 4.1.1   </t>
  </si>
  <si>
    <t>Submódulo 4.2 - Intrajornada</t>
  </si>
  <si>
    <t>Cobertura de Intervalo para repouso ou alimentação</t>
  </si>
  <si>
    <t>Total do Submódulo 4.2</t>
  </si>
  <si>
    <t>QUADRO RESUMO - MÓDULO 4</t>
  </si>
  <si>
    <t>4.1</t>
  </si>
  <si>
    <t>4.1.1</t>
  </si>
  <si>
    <t>Afastamento Maternidade (120 dias)</t>
  </si>
  <si>
    <t>4.2</t>
  </si>
  <si>
    <t>Intrajornada</t>
  </si>
  <si>
    <t xml:space="preserve">TOTAL MÓDULO 4  </t>
  </si>
  <si>
    <t>MÓDULO 5 - INSUMOS DIVERSOS</t>
  </si>
  <si>
    <t xml:space="preserve">TOTAL MÓDULO 5  </t>
  </si>
  <si>
    <t>MÓDULO 6 - CUSTOS INDIRETOS, TRIBUTOS E LUCRO</t>
  </si>
  <si>
    <t>Custos Indiretos , Tributos e Lucro</t>
  </si>
  <si>
    <t>Custos Indiretos</t>
  </si>
  <si>
    <t>Lucro</t>
  </si>
  <si>
    <t>Tributos</t>
  </si>
  <si>
    <t>C.1</t>
  </si>
  <si>
    <t>PIS</t>
  </si>
  <si>
    <t>C.2</t>
  </si>
  <si>
    <t>COFINS</t>
  </si>
  <si>
    <t>C.3</t>
  </si>
  <si>
    <t>Subtotal dos Tributos</t>
  </si>
  <si>
    <t xml:space="preserve">TOTAL MÓDULO 6  </t>
  </si>
  <si>
    <t>QUADRO RESUMO - MÃO DE OBRA VINCULADA A EXECUÇÃO CONTRATUAL</t>
  </si>
  <si>
    <t>MÓDULO 1 - COMPOSIÇÃO DA REMUNERAÇÃO</t>
  </si>
  <si>
    <t>MÓDULO 2 – ENCARGOS E BENEFÍCIOS ANUAIS, MENSAIS E DIÁRIOS</t>
  </si>
  <si>
    <t>MÓDULO 3 – PROVISÃO PARA RESCISÃO</t>
  </si>
  <si>
    <t>MÓDULO 4 – CUSTO DE REPOSIÇÃO DO PROFISSIONAL AUSENTE</t>
  </si>
  <si>
    <t>MÓDULO 5 – INSUMOS DIVERSOS</t>
  </si>
  <si>
    <t xml:space="preserve">Subtotal (A + B + C + D + E)    </t>
  </si>
  <si>
    <t>MÓDULO 6 – CUSTOS INDIRETOS, TRIBUTOS E LUCRO</t>
  </si>
  <si>
    <t xml:space="preserve">TOTAL DOS MÓDULOS  1 A 6  </t>
  </si>
  <si>
    <t>Valor Mensal por Mão-de-Obra Vinculada a Execução Contratual</t>
  </si>
  <si>
    <t>Valor Mensal por Posto de Serviço</t>
  </si>
  <si>
    <t>Quantidade de Pessoas pelo Total de Postos</t>
  </si>
  <si>
    <t>QUADRO RESUMO GERAL</t>
  </si>
  <si>
    <t xml:space="preserve">Salário </t>
  </si>
  <si>
    <t>Adicional Periculosidade</t>
  </si>
  <si>
    <t xml:space="preserve">Ferias e terço  constitucional </t>
  </si>
  <si>
    <t>Submódulo 2.2 – Encargos Previdenciários (GPS), FGTS e Outras Contribuições</t>
  </si>
  <si>
    <t>Incidência de GPS, FGTS e outras contribuições sobre Aviso Prévio Trabalhado</t>
  </si>
  <si>
    <t>Submódulo 4.1 - Substituto nas Ausências Legais</t>
  </si>
  <si>
    <t>Substituto na cobertura de Ausências Legais</t>
  </si>
  <si>
    <t>Substituto na cobertura de Licença Paternidade</t>
  </si>
  <si>
    <t xml:space="preserve">Substituto na cobertura de Ausência por Acidente de Trabalho </t>
  </si>
  <si>
    <t>Substituto na cobertura de Outras Ausências</t>
  </si>
  <si>
    <t>Submódulo 4.2.1 - Cobertura de Feriados, Dias Ponte, e outros (exceto para postos 12 x 36)</t>
  </si>
  <si>
    <t>Cobertura Feriados, Dias Ponte, e outros (exceto para postos 12 x 36)</t>
  </si>
  <si>
    <t>Total do Submódulo 4.2.1</t>
  </si>
  <si>
    <t>Encargos Previdenciários (GPS), FGTS e Outras Contribuições</t>
  </si>
  <si>
    <t>Substituto nas Ausências Legais</t>
  </si>
  <si>
    <t xml:space="preserve">IntrajornadaCobertura de Feriados, Dias Ponte, e outros </t>
  </si>
  <si>
    <t>4.2.1</t>
  </si>
  <si>
    <t xml:space="preserve">Valor Unitário </t>
  </si>
  <si>
    <t>Quantidade</t>
  </si>
  <si>
    <t>Média Mensal</t>
  </si>
  <si>
    <t>Total de Pessoas</t>
  </si>
  <si>
    <t>Total de Postos</t>
  </si>
  <si>
    <t>Pessoas p/Posto</t>
  </si>
  <si>
    <t>INSUMOS DIVERSOS DE MÃO-DE-OBRA</t>
  </si>
  <si>
    <t>Estimativa</t>
  </si>
  <si>
    <t xml:space="preserve">TOTAL MÉDIA MENSAL POR PESSOA  </t>
  </si>
  <si>
    <t>Outros (Especificar)</t>
  </si>
  <si>
    <t>SÃO PAULO/SP</t>
  </si>
  <si>
    <t>OBJETO:  SERVIÇOS DE IMPRESSÃO</t>
  </si>
  <si>
    <t>TÉCNICO DE IMPRESSORA</t>
  </si>
  <si>
    <t>SERVIÇOS DE IMPRESSÃO</t>
  </si>
  <si>
    <t>8 HORAS DIURNO</t>
  </si>
  <si>
    <t>40 HORAS SEMANAIS</t>
  </si>
  <si>
    <t>3132-20</t>
  </si>
  <si>
    <t>Posto de trabalho:De 2ª a Sexta das 08:00 às 17:00</t>
  </si>
  <si>
    <t>Calça</t>
  </si>
  <si>
    <t>Crachá</t>
  </si>
  <si>
    <t>OBSERVAÇÕES  RELATIVAS AS PLANILHAS DE CUSTOS E FORMAÇÃO DE PREÇOS</t>
  </si>
  <si>
    <t>CATEGORIA SINDICAL - Acordos e Convenções Coletivas</t>
  </si>
  <si>
    <t>Acordos e Convenções Coletivas</t>
  </si>
  <si>
    <t>Acordos e Convenções Coletivas - Mão de Obra</t>
  </si>
  <si>
    <t>Acordos e Convenções Coletivas - (Itens não permitidos)</t>
  </si>
  <si>
    <t>PLANILHA - INSUMOS DIVERSOS</t>
  </si>
  <si>
    <t>As planilhas constantes no edital são modelos e as empresas licitantes deverão atender aos dispositivos compostos no Edital, como por exemplo no Anexo I - Termo de Referência, Anexo II - Modelo de Planilhas, e demais condições do instrumento convocatório.</t>
  </si>
  <si>
    <t>Adicional de Insalubridade e Periculosidade</t>
  </si>
  <si>
    <t>IMPORTANTE</t>
  </si>
  <si>
    <t>Sub módulo 2.2 (Anexar junto com as planilhas)</t>
  </si>
  <si>
    <t>Módulo 3 Item D (Custos não renováveis)</t>
  </si>
  <si>
    <t>Submódulos 4.2 e 4.2.1</t>
  </si>
  <si>
    <t>Cálculo dos Submódulos 4.2 e 4.2.1 somente se previstos no Instrumento Convocatório</t>
  </si>
  <si>
    <t>Módulo 6 (Anexar junto com as planilhas Arquivos e Documentos para comprovação das alíquotas efetivas para empresas optantes pelo regime tributário Lucro Real)</t>
  </si>
  <si>
    <t>Módulo 6 (Anexar junto com as planilhas documentos para comprovação tributária)</t>
  </si>
  <si>
    <t>Para a comprovação do regime tributário, deverá ser apresentada cópia da página dos Dados Iniciais da DCTF -  Declaração de Débitos e Créditos Tributários Federais ou ECF- Escrituração Contábil Fiscal, transmitida pela empresa constando o regime de apuração que a empresa está atuando no ano exercício corrente. No caso de SIMPLES Nacional,  a fim de comprovação da faixa de enquadramento de acordo com os anexos da Lei Complementar nº 123/2006 (atualização 2018), solicito encaminhamento de extrato do PGDAS-D, relativo ao período de apuração de janeiro do ano exercício corrente. Tal solicitação se faz necessária, considerando a nova sistemática de cálculos para apuração das alíquotas por faixa de enquadramento.</t>
  </si>
  <si>
    <t>Módulo 6 - Observação: optantes pelo SIMPLES Nacional na prestação de serviços de vigilância, limpeza ou conservação.</t>
  </si>
  <si>
    <t>De acordo com o art. 18, § 5º-H, da Lei Complementar nº 123/2006 , apenas os serviços tributados pelo Anexo IV podem ser prestados por meio de cessão ou locação de mão-de-obra, sem prejuízo para a opção pelo Simples Nacional. Desta forma, a prestação de serviços de vigilância, limpeza ou conservação, ainda que por meio de cessão ou locação de mão-de-obra, não impede a opção pelo Simples Nacional, desde que não seja exercida em conjunto com outra atividade vedada – conforme Solução de Consulta Cosit nº 7, de 15 de outubro de 2007. Contudo, como a prestação desses serviços serão tributadas na forma do Anexo IV da LC nº 123/2006, não estará incluída no Simples Nacional a contribuição prevista no inciso VI do caput do art. 13 (contribuições previdenciárias) devendo ela ser recolhida segundo a legislação prevista para os demais contribuintes ou responsáveis.</t>
  </si>
  <si>
    <t>MEMÓRIA DE CÁLCULO</t>
  </si>
  <si>
    <t>A LICITANTE DEVERÁ APRESENTAR/DESCREVER A MEMÓRIA DE CÁLCULO UTILIZADA NOS DIVERSOS MÓDULOS DE SUAS PLANILHAS DE CUSTOS E JUSTIFICÁ-LAS QUANDO NECESSÁRIO.</t>
  </si>
  <si>
    <t>OBSERVAÇÕES GERAIS</t>
  </si>
  <si>
    <t>Apresentar cópia dos Acordos e Convenções Coletivas que a Licitante utilizou para compor salários e benefícios na planilha de custos e formação de preços</t>
  </si>
  <si>
    <r>
      <t>OBSERVAÇÃO 1:</t>
    </r>
    <r>
      <rPr>
        <sz val="12"/>
        <rFont val="Arial"/>
        <family val="2"/>
      </rPr>
      <t xml:space="preserve"> Caso o licitante tenha interesse em utilizar os modelos das planilhas de custo desenvolvidas pela CEAGESP, poderá acessá-la no endereço www.ceagesp.gov.br, opção acesso a informação (licitações e contratos).</t>
    </r>
    <r>
      <rPr>
        <b/>
        <sz val="12"/>
        <rFont val="Arial"/>
        <family val="2"/>
      </rPr>
      <t xml:space="preserve">
OBSERVAÇÃO 2: </t>
    </r>
    <r>
      <rPr>
        <sz val="12"/>
        <rFont val="Arial"/>
        <family val="2"/>
      </rPr>
      <t xml:space="preserve"> Os modelos disponibilizados encontram-se em Excel e possuem fórmulas que podem ser adaptadas conforme as características, legalmente aceitáveis, de cada licitante. </t>
    </r>
    <r>
      <rPr>
        <b/>
        <sz val="12"/>
        <rFont val="Arial"/>
        <family val="2"/>
      </rPr>
      <t xml:space="preserve">
OBSERVAÇÃO 3: </t>
    </r>
    <r>
      <rPr>
        <sz val="12"/>
        <rFont val="Arial"/>
        <family val="2"/>
      </rPr>
      <t xml:space="preserve"> A CEAGESP não se responsabilizará pela utilização incorreta das fórmulas disponibilizadas nas planilhas quando essas prejudicarem os preços ofertados pelos licitantes. Observa se ainda que a mesma pode ser adaptada pela licitante.</t>
    </r>
  </si>
  <si>
    <t>2 - Solicita-se utilizar sistemática de arredondamento nas fórmulas, tanto para valores quanto para percentuais, utilizando sempre duas casas decimais para cálculo dos custos e valores: =ARRED(...;2), e nove casas decimais para o cálculo da produtividade: =ARRED(...;9)</t>
  </si>
  <si>
    <t>3 - Sugere-se, ainda, habilitar nas planilhas do Excel a opção "Habilitar Cálculo Interativo", esta ação contribui para o cálculo integrado dos diversos módulos da planilha, segue caminho: (ARQUIVO/Opções/Fórmulas/Habilitar cálculo interativo).</t>
  </si>
  <si>
    <t>4 - Nas planilhas de insumos a periodicidade/mês e o quantitativo devem ser preenchidos com as informações constantes no Edital.</t>
  </si>
  <si>
    <t>1 - DEVERÃO ser utilizadas as planilhas de custos e formação de preços conforme modelo do ANEXO II do edital.</t>
  </si>
  <si>
    <t>6 - Ao utilizar as planilhas Modelo editáveis da CEAGESP sugere-se seguir o preenchimento na ordem em que se encontram para facilitar a integração dos cálculos e manutenção das fórmulas.</t>
  </si>
  <si>
    <t>A Licitante deverá indicar em campo especifico qual o ano, a data-base e a convenção coletiva de trabalho que está sendo utilizada para compor salários e beneficios em suas planilhas de custos e formação de preços. Os modelos constantes no Edital e no Portal CEAGESP deverão ser adaptados conforme as caracteristicas e particularidades de cada empresa licitante.</t>
  </si>
  <si>
    <t>Salários, benefícios e demais itens obrigatórios constantes nos acordos e convenções coletivas utilizadas pela Licitante que se aplicam à mão de obra deverão compor as planilhas de custos e formação de preços.</t>
  </si>
  <si>
    <r>
      <rPr>
        <b/>
        <sz val="12"/>
        <rFont val="Arial"/>
        <family val="2"/>
      </rPr>
      <t>INSTRUÇÃO NORMATINA Nº 05/2017</t>
    </r>
    <r>
      <rPr>
        <sz val="12"/>
        <rFont val="Arial"/>
        <family val="2"/>
      </rPr>
      <t xml:space="preserve">                                                                                                  Art. 6º A Administração não se vincula às disposições contidas em Acordos, Convenções ou Dissidios Coletivos de Trabalho que tratem de pagamento de participação dos trabalhadores nos lucros ou resultados da empresa contratada, de matéria não trabalhista, ou que estabeleçam direitos não previstos em lei, tais como valores ou índices obrigatórios de encargos sociais ou previdenciários, bem como de preços para os insumos relacionados ao exercício da atividade.
Parágrafo único. É vedado ao órgão e entidade vincular-se às disposições previstas nos Acordos, Convenções ou Dissídios Coletivos de Trabalho que tratem de obrigações e direitos que somente se aplicam aos contratos com a Administração Pública.</t>
    </r>
  </si>
  <si>
    <t>As planilhas de custos elaboradas pela CEAGESP têm como base o nosso histórico de contratações, sendo assim, as planilhas de custos da Licitante devem espelhar a sua realidade, como por exemplo: sindicatos, percentuais de tributos, SAT, insumos, etc.</t>
  </si>
  <si>
    <t>Prever nas planilhas de custos, conforme legislação vigente (se necessário).</t>
  </si>
  <si>
    <r>
      <t>A Licitante deve anexar, junto com as planilhas, a memória de cálculo SAT (FAP x RAT), informando o percentual RAT conforme CNAE da empresa, bem como a comprovação do percentual do FAP (Fator Acidentario de Prevenção) através de competente documento o qual pode ser obtido em http://www.previdencia.gov.br/saude-e-seguranca-do-trabalhador/politicas-de-prevencao/fator-acidentario-de-prevencao-fap/</t>
    </r>
    <r>
      <rPr>
        <b/>
        <sz val="12"/>
        <rFont val="Arial"/>
        <family val="2"/>
      </rPr>
      <t xml:space="preserve"> E</t>
    </r>
    <r>
      <rPr>
        <sz val="12"/>
        <rFont val="Arial"/>
        <family val="2"/>
      </rPr>
      <t xml:space="preserve"> cópia da página da GFIP-SEFIP onde consta o FAP e o RAT ajustado da empresa.</t>
    </r>
  </si>
  <si>
    <r>
      <rPr>
        <b/>
        <u/>
        <sz val="12"/>
        <rFont val="Arial"/>
        <family val="2"/>
      </rPr>
      <t>Aviso Prévio Trabalhado</t>
    </r>
    <r>
      <rPr>
        <sz val="12"/>
        <rFont val="Arial"/>
        <family val="2"/>
      </rPr>
      <t>: conforme orientações descritas no Acórdão nº 1.186/2017 TCU-Plenário e reafirmada no Acórdão nº 1.586/2018 TCU-Plenário, a parcela referente a esta rúbrica será excluída após o primeiro ano de contrato, e a cada ano adicional poderá ser incluído a parcela mensal no percentual máximo de até 0,194%.</t>
    </r>
  </si>
  <si>
    <r>
      <t xml:space="preserve">Consideramos para este cálculo os feriados nacionais e estaduais durante o ano. A Licitante deverá prever em suas planilhas sua realidade e particularidade.
</t>
    </r>
    <r>
      <rPr>
        <b/>
        <sz val="12"/>
        <rFont val="Arial"/>
        <family val="2"/>
      </rPr>
      <t>OBSERVAÇÃO:</t>
    </r>
    <r>
      <rPr>
        <sz val="12"/>
        <rFont val="Arial"/>
        <family val="2"/>
      </rPr>
      <t xml:space="preserve"> O cálculo de dias utilizado pela licitante na fase licitatória referente a esta rubrica permanecerá até o término do contrato, portanto, a licitante deverá prever em seus custos eventuais diferenças quantitativas de dias ocorridas.</t>
    </r>
  </si>
  <si>
    <t>Conforme orientações da SEGES - Secretaria de Gestão, neste módulo as empresas optantes pelo regime tributário Lucro Real (com direito à incidência não cumulativa de contribuições ao PIS e COFINS), devem cotar nas planilhas de custos e formação de preços as alíquotas médias efetivamente recolhidas dessas contribuições, e para a comprovação serão exigidos os documentos de Escrituração Fiscal Digital da Contribuição (EFD-Contribuições) para o PIS/PASEP e COFINS dos últimos 12 (doze) meses anteriores à apresentação da proposta ou declaração da empresa contendo as alíquotas efetivas, com assinatura de contabilista devidamente registrado no órgão de classe. Observa-se ainda que nas eventuais correções e repactuações previstas em contrato, a contratada deverá apresentar as mesmas documentações.</t>
  </si>
  <si>
    <t>Submódulo 4.2.1 - Cobertura de Feriados, Dias Ponte e outros (exceto para postos 12 x 36)</t>
  </si>
  <si>
    <t>PROCESSO Nº 055/2025</t>
  </si>
  <si>
    <t>I</t>
  </si>
  <si>
    <t>Multa do FGTS sobre o Aviso Prévio Indenizado</t>
  </si>
  <si>
    <t>Multa do FGTS sobre o Aviso Prévio Trabalhado</t>
  </si>
  <si>
    <r>
      <rPr>
        <strike/>
        <sz val="10"/>
        <rFont val="Arial Narrow"/>
        <family val="2"/>
      </rPr>
      <t xml:space="preserve">Substituto na cobertura de Férias </t>
    </r>
    <r>
      <rPr>
        <sz val="10"/>
        <rFont val="Arial Narrow"/>
        <family val="2"/>
      </rPr>
      <t>(Somente se não aportado no submódulo 2.1)</t>
    </r>
  </si>
  <si>
    <r>
      <rPr>
        <strike/>
        <sz val="10"/>
        <rFont val="Arial Narrow"/>
        <family val="2"/>
      </rPr>
      <t>Substituto na cobertura de Afastamento Maternidade</t>
    </r>
    <r>
      <rPr>
        <sz val="10"/>
        <rFont val="Arial Narrow"/>
        <family val="2"/>
      </rPr>
      <t xml:space="preserve"> (aportar no 4.1.1)</t>
    </r>
  </si>
  <si>
    <t>Incidência do Sub módulo 2.2</t>
  </si>
  <si>
    <t>PROCESSO 055/2025</t>
  </si>
  <si>
    <t>Camisa</t>
  </si>
  <si>
    <t xml:space="preserve">Jaqueta </t>
  </si>
  <si>
    <t>(Especificações conforme Edital)</t>
  </si>
  <si>
    <t>UNIFORMES E OUTROS</t>
  </si>
  <si>
    <t>Periodicidade / Meses</t>
  </si>
  <si>
    <t>Uniformes e Outros</t>
  </si>
  <si>
    <r>
      <t xml:space="preserve">Os salários e beneficios utilizados nos modelos de planilhas de custos e formação de preços constantes no Edital têm como base a </t>
    </r>
    <r>
      <rPr>
        <b/>
        <sz val="12"/>
        <rFont val="Arial"/>
        <family val="2"/>
      </rPr>
      <t>Convenção Coletiva de Trabalho SINDPD de 2024/2025</t>
    </r>
    <r>
      <rPr>
        <sz val="12"/>
        <rFont val="Arial"/>
        <family val="2"/>
      </rPr>
      <t xml:space="preserve"> das referidas categorias dos postos de serviços. Observa-se, ainda, que funções não definidas em convenção coletiva serão corrigidas de acordo com o percentual de reajuste definido na convenção coletiva de trabalho utilizada pela licitante.</t>
    </r>
  </si>
  <si>
    <t>C.4</t>
  </si>
  <si>
    <t xml:space="preserve">Sindicato:  SINDPD/SP - SINDICATO DOS EMPREGADOS EM EMPRESAS DE PROCESSAMENTO DE DADOS, DE SERVIÇOS DE COMPUTAÇÃO, DE INFORMÁTICA E DE TECNOLOGIA DA INFORMAÇÃO E DOS TRABALHADORES EM PROCESSAMENTO DE DADOS, SERVIÇOS DE COMPUTAÇÃO, INFORMÁTICA E TECNOLOGIA DA INFORMAÇÃO DO ESTADO DE SÃO PAULO </t>
  </si>
  <si>
    <r>
      <t xml:space="preserve">5 - Algumas células apresentam </t>
    </r>
    <r>
      <rPr>
        <b/>
        <u/>
        <sz val="12"/>
        <color theme="9"/>
        <rFont val="Arial"/>
        <family val="2"/>
      </rPr>
      <t>fórmulas multiplicadas por 0 (zero) destacadas na cor verde</t>
    </r>
    <r>
      <rPr>
        <u/>
        <sz val="12"/>
        <rFont val="Arial"/>
        <family val="2"/>
      </rPr>
      <t xml:space="preserve"> </t>
    </r>
    <r>
      <rPr>
        <sz val="12"/>
        <rFont val="Arial"/>
        <family val="2"/>
      </rPr>
      <t>para manter a integridade dos cálculos, caso o conteúdo da célula seja aplicável a licitante sugere-se apagar o zero e manter a integridade do cálculo e/ou adaptar conforme a característica e particularidade da Licitante.</t>
    </r>
  </si>
</sst>
</file>

<file path=xl/styles.xml><?xml version="1.0" encoding="utf-8"?>
<styleSheet xmlns="http://schemas.openxmlformats.org/spreadsheetml/2006/main" xmlns:mc="http://schemas.openxmlformats.org/markup-compatibility/2006" xmlns:x14ac="http://schemas.microsoft.com/office/spreadsheetml/2009/9/ac" mc:Ignorable="x14ac">
  <numFmts count="12">
    <numFmt numFmtId="8" formatCode="&quot;R$&quot;\ #,##0.00;[Red]\-&quot;R$&quot;\ #,##0.00"/>
    <numFmt numFmtId="44" formatCode="_-&quot;R$&quot;\ * #,##0.00_-;\-&quot;R$&quot;\ * #,##0.00_-;_-&quot;R$&quot;\ * &quot;-&quot;??_-;_-@_-"/>
    <numFmt numFmtId="43" formatCode="_-* #,##0.00_-;\-* #,##0.00_-;_-* &quot;-&quot;??_-;_-@_-"/>
    <numFmt numFmtId="164" formatCode="_(&quot;R$ &quot;* #,##0.00_);_(&quot;R$ &quot;* \(#,##0.00\);_(&quot;R$ &quot;* &quot;-&quot;??_);_(@_)"/>
    <numFmt numFmtId="165" formatCode="_(* #,##0.00_);_(* \(#,##0.00\);_(* &quot;-&quot;??_);_(@_)"/>
    <numFmt numFmtId="166" formatCode="_(* #,##0.00_);_(* \(#,##0.00\);_(* \-??_);_(@_)"/>
    <numFmt numFmtId="167" formatCode="_(&quot;R$ &quot;* #,##0.00_);_(&quot;R$ &quot;* \(#,##0.00\);_(&quot;R$ &quot;* \-??_);_(@_)"/>
    <numFmt numFmtId="168" formatCode="&quot;R$ &quot;#,##0.00"/>
    <numFmt numFmtId="169" formatCode="_-* #,##0.00_-;\-* #,##0.00_-;_-* \-??_-;_-@_-"/>
    <numFmt numFmtId="170" formatCode="#,##0.00_);[Red]\(#,##0.00\)"/>
    <numFmt numFmtId="171" formatCode="#,##0;[Red]#,##0"/>
    <numFmt numFmtId="172" formatCode="_-[$R$-416]\ * #,##0.00_-;\-[$R$-416]\ * #,##0.00_-;_-[$R$-416]\ * &quot;-&quot;??_-;_-@_-"/>
  </numFmts>
  <fonts count="47" x14ac:knownFonts="1">
    <font>
      <sz val="10"/>
      <name val="Arial"/>
      <family val="2"/>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sz val="11"/>
      <color indexed="62"/>
      <name val="Calibri"/>
      <family val="2"/>
    </font>
    <font>
      <sz val="11"/>
      <color indexed="20"/>
      <name val="Calibri"/>
      <family val="2"/>
    </font>
    <font>
      <sz val="11"/>
      <color indexed="60"/>
      <name val="Calibri"/>
      <family val="2"/>
    </font>
    <font>
      <b/>
      <sz val="11"/>
      <color indexed="63"/>
      <name val="Calibri"/>
      <family val="2"/>
    </font>
    <font>
      <sz val="11"/>
      <color indexed="10"/>
      <name val="Calibri"/>
      <family val="2"/>
    </font>
    <font>
      <i/>
      <sz val="11"/>
      <color indexed="23"/>
      <name val="Calibri"/>
      <family val="2"/>
    </font>
    <font>
      <b/>
      <sz val="11"/>
      <color indexed="8"/>
      <name val="Calibri"/>
      <family val="2"/>
    </font>
    <font>
      <b/>
      <sz val="15"/>
      <color indexed="56"/>
      <name val="Calibri"/>
      <family val="2"/>
    </font>
    <font>
      <b/>
      <sz val="13"/>
      <color indexed="56"/>
      <name val="Calibri"/>
      <family val="2"/>
    </font>
    <font>
      <b/>
      <sz val="11"/>
      <color indexed="56"/>
      <name val="Calibri"/>
      <family val="2"/>
    </font>
    <font>
      <b/>
      <sz val="18"/>
      <color indexed="56"/>
      <name val="Cambria"/>
      <family val="2"/>
    </font>
    <font>
      <sz val="10"/>
      <name val="Arial"/>
      <family val="2"/>
    </font>
    <font>
      <sz val="9"/>
      <color indexed="81"/>
      <name val="Segoe UI"/>
      <family val="2"/>
    </font>
    <font>
      <b/>
      <sz val="9"/>
      <color indexed="81"/>
      <name val="Segoe UI"/>
      <family val="2"/>
    </font>
    <font>
      <sz val="10"/>
      <name val="Arial"/>
      <family val="2"/>
      <charset val="1"/>
    </font>
    <font>
      <b/>
      <sz val="10"/>
      <name val="Arial Narrow"/>
      <family val="2"/>
    </font>
    <font>
      <sz val="10"/>
      <name val="Arial Narrow"/>
      <family val="2"/>
    </font>
    <font>
      <b/>
      <sz val="10"/>
      <color theme="2"/>
      <name val="Arial Narrow"/>
      <family val="2"/>
    </font>
    <font>
      <sz val="10"/>
      <color theme="0" tint="-4.9989318521683403E-2"/>
      <name val="Arial Narrow"/>
      <family val="2"/>
    </font>
    <font>
      <b/>
      <sz val="11"/>
      <name val="Arial Narrow"/>
      <family val="2"/>
    </font>
    <font>
      <sz val="11"/>
      <name val="Arial Narrow"/>
      <family val="2"/>
    </font>
    <font>
      <sz val="11"/>
      <color theme="1"/>
      <name val="Arial Narrow"/>
      <family val="2"/>
    </font>
    <font>
      <b/>
      <sz val="9"/>
      <name val="Arial Narrow"/>
      <family val="2"/>
    </font>
    <font>
      <b/>
      <u/>
      <sz val="11"/>
      <name val="Arial Narrow"/>
      <family val="2"/>
    </font>
    <font>
      <sz val="9"/>
      <name val="Arial Narrow"/>
      <family val="2"/>
    </font>
    <font>
      <sz val="12"/>
      <color theme="1"/>
      <name val="Arial Narrow"/>
      <family val="2"/>
    </font>
    <font>
      <b/>
      <u/>
      <sz val="12"/>
      <name val="Arial Narrow"/>
      <family val="2"/>
    </font>
    <font>
      <b/>
      <sz val="14"/>
      <name val="Arial"/>
      <family val="2"/>
    </font>
    <font>
      <b/>
      <sz val="12"/>
      <name val="Arial"/>
      <family val="2"/>
    </font>
    <font>
      <sz val="12"/>
      <name val="Arial"/>
      <family val="2"/>
    </font>
    <font>
      <b/>
      <u/>
      <sz val="12"/>
      <name val="Arial"/>
      <family val="2"/>
    </font>
    <font>
      <b/>
      <i/>
      <sz val="12"/>
      <name val="Arial"/>
      <family val="2"/>
    </font>
    <font>
      <strike/>
      <sz val="10"/>
      <name val="Arial Narrow"/>
      <family val="2"/>
    </font>
    <font>
      <b/>
      <strike/>
      <sz val="10"/>
      <name val="Arial Narrow"/>
      <family val="2"/>
    </font>
    <font>
      <b/>
      <u/>
      <sz val="12"/>
      <color theme="9"/>
      <name val="Arial"/>
      <family val="2"/>
    </font>
    <font>
      <u/>
      <sz val="12"/>
      <name val="Arial"/>
      <family val="2"/>
    </font>
  </fonts>
  <fills count="46">
    <fill>
      <patternFill patternType="none"/>
    </fill>
    <fill>
      <patternFill patternType="gray125"/>
    </fill>
    <fill>
      <patternFill patternType="solid">
        <fgColor indexed="31"/>
        <bgColor indexed="22"/>
      </patternFill>
    </fill>
    <fill>
      <patternFill patternType="solid">
        <fgColor indexed="45"/>
        <bgColor indexed="29"/>
      </patternFill>
    </fill>
    <fill>
      <patternFill patternType="solid">
        <fgColor indexed="42"/>
        <bgColor indexed="27"/>
      </patternFill>
    </fill>
    <fill>
      <patternFill patternType="solid">
        <fgColor indexed="46"/>
        <bgColor indexed="24"/>
      </patternFill>
    </fill>
    <fill>
      <patternFill patternType="solid">
        <fgColor indexed="27"/>
        <bgColor indexed="42"/>
      </patternFill>
    </fill>
    <fill>
      <patternFill patternType="solid">
        <fgColor indexed="47"/>
        <bgColor indexed="41"/>
      </patternFill>
    </fill>
    <fill>
      <patternFill patternType="solid">
        <fgColor indexed="44"/>
        <bgColor indexed="31"/>
      </patternFill>
    </fill>
    <fill>
      <patternFill patternType="solid">
        <fgColor indexed="29"/>
        <bgColor indexed="45"/>
      </patternFill>
    </fill>
    <fill>
      <patternFill patternType="solid">
        <fgColor indexed="11"/>
        <bgColor indexed="49"/>
      </patternFill>
    </fill>
    <fill>
      <patternFill patternType="solid">
        <fgColor indexed="51"/>
        <bgColor indexed="13"/>
      </patternFill>
    </fill>
    <fill>
      <patternFill patternType="solid">
        <fgColor indexed="30"/>
        <bgColor indexed="21"/>
      </patternFill>
    </fill>
    <fill>
      <patternFill patternType="solid">
        <fgColor indexed="20"/>
        <bgColor indexed="36"/>
      </patternFill>
    </fill>
    <fill>
      <patternFill patternType="solid">
        <fgColor indexed="49"/>
        <bgColor indexed="40"/>
      </patternFill>
    </fill>
    <fill>
      <patternFill patternType="solid">
        <fgColor indexed="52"/>
        <bgColor indexed="51"/>
      </patternFill>
    </fill>
    <fill>
      <patternFill patternType="solid">
        <fgColor indexed="22"/>
        <bgColor indexed="31"/>
      </patternFill>
    </fill>
    <fill>
      <patternFill patternType="solid">
        <fgColor indexed="55"/>
        <bgColor indexed="23"/>
      </patternFill>
    </fill>
    <fill>
      <patternFill patternType="solid">
        <fgColor indexed="62"/>
        <bgColor indexed="56"/>
      </patternFill>
    </fill>
    <fill>
      <patternFill patternType="solid">
        <fgColor indexed="10"/>
        <bgColor indexed="60"/>
      </patternFill>
    </fill>
    <fill>
      <patternFill patternType="solid">
        <fgColor indexed="57"/>
        <bgColor indexed="21"/>
      </patternFill>
    </fill>
    <fill>
      <patternFill patternType="solid">
        <fgColor indexed="53"/>
        <bgColor indexed="52"/>
      </patternFill>
    </fill>
    <fill>
      <patternFill patternType="solid">
        <fgColor indexed="43"/>
        <bgColor indexed="26"/>
      </patternFill>
    </fill>
    <fill>
      <patternFill patternType="solid">
        <fgColor indexed="26"/>
        <bgColor indexed="9"/>
      </patternFill>
    </fill>
    <fill>
      <patternFill patternType="solid">
        <fgColor theme="0"/>
        <bgColor indexed="64"/>
      </patternFill>
    </fill>
    <fill>
      <patternFill patternType="solid">
        <fgColor theme="8" tint="0.79998168889431442"/>
        <bgColor indexed="64"/>
      </patternFill>
    </fill>
    <fill>
      <patternFill patternType="solid">
        <fgColor rgb="FF8FAADC"/>
        <bgColor rgb="FFAFABAB"/>
      </patternFill>
    </fill>
    <fill>
      <patternFill patternType="solid">
        <fgColor theme="8" tint="0.39997558519241921"/>
        <bgColor rgb="FFE6E6E6"/>
      </patternFill>
    </fill>
    <fill>
      <patternFill patternType="solid">
        <fgColor theme="4" tint="0.39997558519241921"/>
        <bgColor rgb="FFAFABAB"/>
      </patternFill>
    </fill>
    <fill>
      <patternFill patternType="solid">
        <fgColor theme="4" tint="0.59999389629810485"/>
        <bgColor rgb="FFAFABAB"/>
      </patternFill>
    </fill>
    <fill>
      <patternFill patternType="solid">
        <fgColor theme="4" tint="0.79998168889431442"/>
        <bgColor rgb="FFC0C0C0"/>
      </patternFill>
    </fill>
    <fill>
      <patternFill patternType="solid">
        <fgColor theme="0"/>
        <bgColor rgb="FFBFBFBF"/>
      </patternFill>
    </fill>
    <fill>
      <patternFill patternType="solid">
        <fgColor theme="8" tint="0.79998168889431442"/>
        <bgColor rgb="FFDAE3F3"/>
      </patternFill>
    </fill>
    <fill>
      <patternFill patternType="solid">
        <fgColor theme="0"/>
        <bgColor rgb="FFDAE3F3"/>
      </patternFill>
    </fill>
    <fill>
      <patternFill patternType="solid">
        <fgColor rgb="FFFFFFFF"/>
        <bgColor rgb="FFE6E6E6"/>
      </patternFill>
    </fill>
    <fill>
      <patternFill patternType="solid">
        <fgColor theme="8" tint="0.39997558519241921"/>
        <bgColor rgb="FFBFBFBF"/>
      </patternFill>
    </fill>
    <fill>
      <patternFill patternType="solid">
        <fgColor theme="8" tint="0.59999389629810485"/>
        <bgColor rgb="FFBFBFBF"/>
      </patternFill>
    </fill>
    <fill>
      <patternFill patternType="solid">
        <fgColor theme="8" tint="0.59999389629810485"/>
        <bgColor rgb="FFC0C0C0"/>
      </patternFill>
    </fill>
    <fill>
      <patternFill patternType="solid">
        <fgColor rgb="FFE6E6E6"/>
        <bgColor rgb="FFDAE3F3"/>
      </patternFill>
    </fill>
    <fill>
      <patternFill patternType="solid">
        <fgColor rgb="FF8EA9DB"/>
        <bgColor rgb="FFE6E6E6"/>
      </patternFill>
    </fill>
    <fill>
      <patternFill patternType="solid">
        <fgColor theme="8" tint="0.59999389629810485"/>
        <bgColor indexed="64"/>
      </patternFill>
    </fill>
    <fill>
      <patternFill patternType="solid">
        <fgColor theme="4" tint="0.39997558519241921"/>
        <bgColor indexed="64"/>
      </patternFill>
    </fill>
    <fill>
      <patternFill patternType="solid">
        <fgColor rgb="FFD9E1F2"/>
        <bgColor rgb="FF000000"/>
      </patternFill>
    </fill>
    <fill>
      <patternFill patternType="solid">
        <fgColor theme="2"/>
        <bgColor indexed="64"/>
      </patternFill>
    </fill>
    <fill>
      <patternFill patternType="solid">
        <fgColor theme="9" tint="0.59999389629810485"/>
        <bgColor indexed="64"/>
      </patternFill>
    </fill>
    <fill>
      <patternFill patternType="solid">
        <fgColor theme="9" tint="0.59999389629810485"/>
        <bgColor rgb="FFDAE3F3"/>
      </patternFill>
    </fill>
  </fills>
  <borders count="75">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top/>
      <bottom/>
      <diagonal/>
    </border>
    <border>
      <left/>
      <right style="thin">
        <color indexed="64"/>
      </right>
      <top/>
      <bottom/>
      <diagonal/>
    </border>
    <border>
      <left/>
      <right/>
      <top style="thick">
        <color indexed="64"/>
      </top>
      <bottom style="thick">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top/>
      <bottom style="thin">
        <color auto="1"/>
      </bottom>
      <diagonal/>
    </border>
    <border>
      <left/>
      <right style="medium">
        <color auto="1"/>
      </right>
      <top style="medium">
        <color auto="1"/>
      </top>
      <bottom style="thin">
        <color auto="1"/>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style="thin">
        <color auto="1"/>
      </left>
      <right/>
      <top style="thin">
        <color auto="1"/>
      </top>
      <bottom style="thin">
        <color auto="1"/>
      </bottom>
      <diagonal/>
    </border>
    <border>
      <left style="medium">
        <color auto="1"/>
      </left>
      <right/>
      <top style="thin">
        <color auto="1"/>
      </top>
      <bottom/>
      <diagonal/>
    </border>
    <border>
      <left/>
      <right/>
      <top style="thin">
        <color auto="1"/>
      </top>
      <bottom/>
      <diagonal/>
    </border>
    <border>
      <left/>
      <right style="medium">
        <color auto="1"/>
      </right>
      <top style="thin">
        <color auto="1"/>
      </top>
      <bottom/>
      <diagonal/>
    </border>
    <border>
      <left/>
      <right style="medium">
        <color auto="1"/>
      </right>
      <top/>
      <bottom style="thin">
        <color auto="1"/>
      </bottom>
      <diagonal/>
    </border>
    <border>
      <left style="medium">
        <color auto="1"/>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medium">
        <color auto="1"/>
      </right>
      <top/>
      <bottom/>
      <diagonal/>
    </border>
    <border>
      <left style="medium">
        <color auto="1"/>
      </left>
      <right style="thin">
        <color auto="1"/>
      </right>
      <top/>
      <bottom/>
      <diagonal/>
    </border>
    <border>
      <left style="medium">
        <color auto="1"/>
      </left>
      <right style="thin">
        <color auto="1"/>
      </right>
      <top/>
      <bottom style="thin">
        <color auto="1"/>
      </bottom>
      <diagonal/>
    </border>
    <border>
      <left style="thin">
        <color indexed="64"/>
      </left>
      <right style="thin">
        <color indexed="64"/>
      </right>
      <top/>
      <bottom style="thin">
        <color indexed="64"/>
      </bottom>
      <diagonal/>
    </border>
    <border>
      <left style="medium">
        <color auto="1"/>
      </left>
      <right style="thin">
        <color auto="1"/>
      </right>
      <top style="thin">
        <color auto="1"/>
      </top>
      <bottom/>
      <diagonal/>
    </border>
    <border>
      <left/>
      <right style="thin">
        <color auto="1"/>
      </right>
      <top style="thin">
        <color auto="1"/>
      </top>
      <bottom/>
      <diagonal/>
    </border>
    <border>
      <left style="thin">
        <color auto="1"/>
      </left>
      <right style="medium">
        <color auto="1"/>
      </right>
      <top style="thin">
        <color auto="1"/>
      </top>
      <bottom/>
      <diagonal/>
    </border>
    <border>
      <left style="thin">
        <color auto="1"/>
      </left>
      <right style="medium">
        <color auto="1"/>
      </right>
      <top/>
      <bottom style="thin">
        <color auto="1"/>
      </bottom>
      <diagonal/>
    </border>
    <border>
      <left style="medium">
        <color auto="1"/>
      </left>
      <right/>
      <top/>
      <bottom style="thin">
        <color auto="1"/>
      </bottom>
      <diagonal/>
    </border>
    <border>
      <left/>
      <right style="thin">
        <color auto="1"/>
      </right>
      <top/>
      <bottom style="thin">
        <color auto="1"/>
      </bottom>
      <diagonal/>
    </border>
    <border>
      <left/>
      <right style="thin">
        <color auto="1"/>
      </right>
      <top/>
      <bottom style="medium">
        <color auto="1"/>
      </bottom>
      <diagonal/>
    </border>
    <border>
      <left style="thin">
        <color auto="1"/>
      </left>
      <right style="medium">
        <color auto="1"/>
      </right>
      <top/>
      <bottom style="medium">
        <color auto="1"/>
      </bottom>
      <diagonal/>
    </border>
    <border>
      <left style="medium">
        <color auto="1"/>
      </left>
      <right/>
      <top style="medium">
        <color auto="1"/>
      </top>
      <bottom style="medium">
        <color auto="1"/>
      </bottom>
      <diagonal/>
    </border>
    <border>
      <left style="medium">
        <color auto="1"/>
      </left>
      <right/>
      <top style="thick">
        <color indexed="64"/>
      </top>
      <bottom style="thick">
        <color auto="1"/>
      </bottom>
      <diagonal/>
    </border>
    <border>
      <left/>
      <right/>
      <top style="medium">
        <color indexed="64"/>
      </top>
      <bottom style="medium">
        <color indexed="64"/>
      </bottom>
      <diagonal/>
    </border>
    <border>
      <left/>
      <right/>
      <top style="medium">
        <color indexed="64"/>
      </top>
      <bottom/>
      <diagonal/>
    </border>
    <border>
      <left style="thin">
        <color indexed="64"/>
      </left>
      <right style="thin">
        <color indexed="64"/>
      </right>
      <top style="medium">
        <color indexed="64"/>
      </top>
      <bottom style="medium">
        <color indexed="64"/>
      </bottom>
      <diagonal/>
    </border>
    <border>
      <left style="thin">
        <color auto="1"/>
      </left>
      <right style="medium">
        <color auto="1"/>
      </right>
      <top style="medium">
        <color auto="1"/>
      </top>
      <bottom style="medium">
        <color auto="1"/>
      </bottom>
      <diagonal/>
    </border>
    <border>
      <left style="medium">
        <color indexed="64"/>
      </left>
      <right/>
      <top style="medium">
        <color indexed="64"/>
      </top>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right style="medium">
        <color auto="1"/>
      </right>
      <top style="medium">
        <color auto="1"/>
      </top>
      <bottom/>
      <diagonal/>
    </border>
    <border>
      <left style="thin">
        <color auto="1"/>
      </left>
      <right style="thin">
        <color auto="1"/>
      </right>
      <top/>
      <bottom style="medium">
        <color auto="1"/>
      </bottom>
      <diagonal/>
    </border>
    <border>
      <left style="medium">
        <color indexed="64"/>
      </left>
      <right style="thin">
        <color indexed="64"/>
      </right>
      <top/>
      <bottom style="medium">
        <color indexed="64"/>
      </bottom>
      <diagonal/>
    </border>
    <border>
      <left style="medium">
        <color auto="1"/>
      </left>
      <right/>
      <top/>
      <bottom style="medium">
        <color auto="1"/>
      </bottom>
      <diagonal/>
    </border>
    <border>
      <left/>
      <right style="thin">
        <color auto="1"/>
      </right>
      <top style="thick">
        <color auto="1"/>
      </top>
      <bottom style="thick">
        <color auto="1"/>
      </bottom>
      <diagonal/>
    </border>
    <border>
      <left style="thin">
        <color auto="1"/>
      </left>
      <right style="thin">
        <color auto="1"/>
      </right>
      <top style="thick">
        <color auto="1"/>
      </top>
      <bottom style="thick">
        <color auto="1"/>
      </bottom>
      <diagonal/>
    </border>
    <border>
      <left style="thin">
        <color auto="1"/>
      </left>
      <right style="medium">
        <color auto="1"/>
      </right>
      <top style="thick">
        <color auto="1"/>
      </top>
      <bottom style="thick">
        <color auto="1"/>
      </bottom>
      <diagonal/>
    </border>
    <border>
      <left/>
      <right style="thin">
        <color auto="1"/>
      </right>
      <top style="medium">
        <color indexed="64"/>
      </top>
      <bottom style="medium">
        <color indexed="64"/>
      </bottom>
      <diagonal/>
    </border>
    <border>
      <left/>
      <right style="medium">
        <color auto="1"/>
      </right>
      <top style="medium">
        <color auto="1"/>
      </top>
      <bottom style="medium">
        <color auto="1"/>
      </bottom>
      <diagonal/>
    </border>
    <border>
      <left style="thin">
        <color auto="1"/>
      </left>
      <right/>
      <top style="medium">
        <color indexed="64"/>
      </top>
      <bottom style="medium">
        <color indexed="64"/>
      </bottom>
      <diagonal/>
    </border>
  </borders>
  <cellStyleXfs count="60">
    <xf numFmtId="0" fontId="0" fillId="0" borderId="0"/>
    <xf numFmtId="0" fontId="5" fillId="2" borderId="0" applyNumberFormat="0" applyBorder="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5" borderId="0" applyNumberFormat="0" applyBorder="0" applyAlignment="0" applyProtection="0"/>
    <xf numFmtId="0" fontId="5" fillId="8" borderId="0" applyNumberFormat="0" applyBorder="0" applyAlignment="0" applyProtection="0"/>
    <xf numFmtId="0" fontId="5" fillId="11" borderId="0" applyNumberFormat="0" applyBorder="0" applyAlignment="0" applyProtection="0"/>
    <xf numFmtId="0" fontId="6" fillId="12" borderId="0" applyNumberFormat="0" applyBorder="0" applyAlignment="0" applyProtection="0"/>
    <xf numFmtId="0" fontId="6" fillId="9" borderId="0" applyNumberFormat="0" applyBorder="0" applyAlignment="0" applyProtection="0"/>
    <xf numFmtId="0" fontId="6" fillId="10" borderId="0" applyNumberFormat="0" applyBorder="0" applyAlignment="0" applyProtection="0"/>
    <xf numFmtId="0" fontId="6" fillId="13"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7" fillId="4" borderId="0" applyNumberFormat="0" applyBorder="0" applyAlignment="0" applyProtection="0"/>
    <xf numFmtId="0" fontId="8" fillId="16" borderId="1" applyNumberFormat="0" applyAlignment="0" applyProtection="0"/>
    <xf numFmtId="0" fontId="9" fillId="17" borderId="2" applyNumberFormat="0" applyAlignment="0" applyProtection="0"/>
    <xf numFmtId="0" fontId="10" fillId="0" borderId="3" applyNumberFormat="0" applyFill="0" applyAlignment="0" applyProtection="0"/>
    <xf numFmtId="0" fontId="6" fillId="18" borderId="0" applyNumberFormat="0" applyBorder="0" applyAlignment="0" applyProtection="0"/>
    <xf numFmtId="0" fontId="6" fillId="19" borderId="0" applyNumberFormat="0" applyBorder="0" applyAlignment="0" applyProtection="0"/>
    <xf numFmtId="0" fontId="6" fillId="20" borderId="0" applyNumberFormat="0" applyBorder="0" applyAlignment="0" applyProtection="0"/>
    <xf numFmtId="0" fontId="6" fillId="13" borderId="0" applyNumberFormat="0" applyBorder="0" applyAlignment="0" applyProtection="0"/>
    <xf numFmtId="0" fontId="6" fillId="14" borderId="0" applyNumberFormat="0" applyBorder="0" applyAlignment="0" applyProtection="0"/>
    <xf numFmtId="0" fontId="6" fillId="21" borderId="0" applyNumberFormat="0" applyBorder="0" applyAlignment="0" applyProtection="0"/>
    <xf numFmtId="0" fontId="11" fillId="7" borderId="1" applyNumberFormat="0" applyAlignment="0" applyProtection="0"/>
    <xf numFmtId="0" fontId="12" fillId="3" borderId="0" applyNumberFormat="0" applyBorder="0" applyAlignment="0" applyProtection="0"/>
    <xf numFmtId="164" fontId="5" fillId="0" borderId="0" applyFont="0" applyFill="0" applyBorder="0" applyAlignment="0" applyProtection="0"/>
    <xf numFmtId="0" fontId="13" fillId="22" borderId="0" applyNumberFormat="0" applyBorder="0" applyAlignment="0" applyProtection="0"/>
    <xf numFmtId="0" fontId="22" fillId="0" borderId="0"/>
    <xf numFmtId="0" fontId="22" fillId="23" borderId="4" applyNumberFormat="0" applyAlignment="0" applyProtection="0"/>
    <xf numFmtId="9" fontId="22" fillId="0" borderId="0" applyFont="0" applyFill="0" applyBorder="0" applyAlignment="0" applyProtection="0"/>
    <xf numFmtId="0" fontId="14" fillId="16" borderId="5" applyNumberFormat="0" applyAlignment="0" applyProtection="0"/>
    <xf numFmtId="0" fontId="15" fillId="0" borderId="0" applyNumberFormat="0" applyFill="0" applyBorder="0" applyAlignment="0" applyProtection="0"/>
    <xf numFmtId="0" fontId="16" fillId="0" borderId="0" applyNumberFormat="0" applyFill="0" applyBorder="0" applyAlignment="0" applyProtection="0"/>
    <xf numFmtId="0" fontId="21" fillId="0" borderId="0" applyNumberFormat="0" applyFill="0" applyBorder="0" applyAlignment="0" applyProtection="0"/>
    <xf numFmtId="0" fontId="18" fillId="0" borderId="6" applyNumberFormat="0" applyFill="0" applyAlignment="0" applyProtection="0"/>
    <xf numFmtId="0" fontId="19" fillId="0" borderId="7" applyNumberFormat="0" applyFill="0" applyAlignment="0" applyProtection="0"/>
    <xf numFmtId="0" fontId="20" fillId="0" borderId="8" applyNumberFormat="0" applyFill="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17" fillId="0" borderId="9" applyNumberFormat="0" applyFill="0" applyAlignment="0" applyProtection="0"/>
    <xf numFmtId="167" fontId="22" fillId="0" borderId="0" applyFill="0" applyBorder="0" applyAlignment="0" applyProtection="0"/>
    <xf numFmtId="167" fontId="22" fillId="0" borderId="0" applyFill="0" applyBorder="0" applyAlignment="0" applyProtection="0"/>
    <xf numFmtId="0" fontId="22" fillId="0" borderId="0"/>
    <xf numFmtId="165" fontId="22" fillId="0" borderId="0" applyFont="0" applyFill="0" applyBorder="0" applyAlignment="0" applyProtection="0"/>
    <xf numFmtId="0" fontId="25" fillId="0" borderId="0"/>
    <xf numFmtId="166" fontId="25" fillId="0" borderId="0"/>
    <xf numFmtId="9" fontId="22" fillId="0" borderId="0" applyFont="0" applyFill="0" applyBorder="0" applyAlignment="0" applyProtection="0"/>
    <xf numFmtId="0" fontId="4" fillId="0" borderId="0"/>
    <xf numFmtId="0" fontId="3" fillId="0" borderId="0"/>
    <xf numFmtId="166" fontId="25" fillId="0" borderId="0"/>
    <xf numFmtId="0" fontId="2" fillId="0" borderId="0"/>
    <xf numFmtId="43" fontId="2" fillId="0" borderId="0" applyFont="0" applyFill="0" applyBorder="0" applyAlignment="0" applyProtection="0"/>
    <xf numFmtId="0" fontId="1" fillId="0" borderId="0"/>
    <xf numFmtId="44" fontId="1" fillId="0" borderId="0" applyFont="0" applyFill="0" applyBorder="0" applyAlignment="0" applyProtection="0"/>
  </cellStyleXfs>
  <cellXfs count="336">
    <xf numFmtId="0" fontId="0" fillId="0" borderId="0" xfId="0"/>
    <xf numFmtId="0" fontId="27" fillId="0" borderId="0" xfId="50" applyFont="1"/>
    <xf numFmtId="0" fontId="27" fillId="0" borderId="0" xfId="50" applyFont="1" applyAlignment="1" applyProtection="1">
      <alignment vertical="center"/>
    </xf>
    <xf numFmtId="0" fontId="26" fillId="31" borderId="37" xfId="50" applyFont="1" applyFill="1" applyBorder="1" applyAlignment="1" applyProtection="1">
      <alignment horizontal="center" vertical="center"/>
    </xf>
    <xf numFmtId="166" fontId="26" fillId="31" borderId="28" xfId="51" applyFont="1" applyFill="1" applyBorder="1" applyAlignment="1" applyProtection="1">
      <alignment horizontal="center" vertical="center"/>
    </xf>
    <xf numFmtId="166" fontId="27" fillId="0" borderId="42" xfId="51" applyFont="1" applyBorder="1" applyAlignment="1" applyProtection="1">
      <alignment vertical="center"/>
    </xf>
    <xf numFmtId="166" fontId="27" fillId="0" borderId="0" xfId="50" applyNumberFormat="1" applyFont="1" applyAlignment="1" applyProtection="1">
      <alignment vertical="center"/>
    </xf>
    <xf numFmtId="166" fontId="26" fillId="32" borderId="28" xfId="51" applyFont="1" applyFill="1" applyBorder="1" applyAlignment="1" applyProtection="1">
      <alignment vertical="center"/>
    </xf>
    <xf numFmtId="169" fontId="27" fillId="0" borderId="0" xfId="50" applyNumberFormat="1" applyFont="1" applyAlignment="1" applyProtection="1">
      <alignment vertical="center"/>
    </xf>
    <xf numFmtId="0" fontId="27" fillId="0" borderId="43" xfId="50" applyFont="1" applyBorder="1" applyAlignment="1">
      <alignment horizontal="center"/>
    </xf>
    <xf numFmtId="10" fontId="27" fillId="0" borderId="41" xfId="35" applyNumberFormat="1" applyFont="1" applyBorder="1" applyAlignment="1" applyProtection="1">
      <alignment horizontal="center" vertical="center"/>
    </xf>
    <xf numFmtId="170" fontId="27" fillId="0" borderId="22" xfId="51" applyNumberFormat="1" applyFont="1" applyBorder="1" applyAlignment="1" applyProtection="1">
      <alignment vertical="center"/>
    </xf>
    <xf numFmtId="0" fontId="27" fillId="0" borderId="0" xfId="50" applyFont="1" applyBorder="1"/>
    <xf numFmtId="170" fontId="27" fillId="0" borderId="36" xfId="51" applyNumberFormat="1" applyFont="1" applyBorder="1" applyAlignment="1" applyProtection="1">
      <alignment vertical="center"/>
    </xf>
    <xf numFmtId="170" fontId="27" fillId="0" borderId="31" xfId="51" applyNumberFormat="1" applyFont="1" applyBorder="1" applyAlignment="1" applyProtection="1">
      <alignment vertical="center"/>
    </xf>
    <xf numFmtId="10" fontId="26" fillId="32" borderId="32" xfId="50" applyNumberFormat="1" applyFont="1" applyFill="1" applyBorder="1" applyAlignment="1" applyProtection="1">
      <alignment horizontal="center" vertical="center"/>
    </xf>
    <xf numFmtId="170" fontId="26" fillId="32" borderId="28" xfId="50" applyNumberFormat="1" applyFont="1" applyFill="1" applyBorder="1" applyAlignment="1" applyProtection="1">
      <alignment horizontal="right" vertical="center"/>
    </xf>
    <xf numFmtId="0" fontId="27" fillId="0" borderId="46" xfId="50" applyFont="1" applyBorder="1" applyAlignment="1">
      <alignment horizontal="center"/>
    </xf>
    <xf numFmtId="170" fontId="27" fillId="0" borderId="35" xfId="51" applyNumberFormat="1" applyFont="1" applyBorder="1" applyAlignment="1" applyProtection="1">
      <alignment vertical="center"/>
    </xf>
    <xf numFmtId="44" fontId="27" fillId="0" borderId="47" xfId="50" applyNumberFormat="1" applyFont="1" applyBorder="1" applyAlignment="1" applyProtection="1">
      <alignment horizontal="center" vertical="center"/>
    </xf>
    <xf numFmtId="0" fontId="27" fillId="0" borderId="40" xfId="50" applyNumberFormat="1" applyFont="1" applyBorder="1" applyAlignment="1" applyProtection="1">
      <alignment horizontal="center" vertical="center"/>
    </xf>
    <xf numFmtId="166" fontId="27" fillId="0" borderId="48" xfId="51" applyFont="1" applyBorder="1" applyAlignment="1" applyProtection="1">
      <alignment vertical="center"/>
    </xf>
    <xf numFmtId="44" fontId="27" fillId="0" borderId="15" xfId="50" applyNumberFormat="1" applyFont="1" applyBorder="1" applyAlignment="1" applyProtection="1">
      <alignment horizontal="center" vertical="center"/>
    </xf>
    <xf numFmtId="0" fontId="27" fillId="0" borderId="41" xfId="50" applyNumberFormat="1" applyFont="1" applyBorder="1" applyAlignment="1" applyProtection="1">
      <alignment horizontal="center" vertical="center"/>
    </xf>
    <xf numFmtId="0" fontId="26" fillId="33" borderId="33" xfId="50" applyFont="1" applyFill="1" applyBorder="1" applyAlignment="1" applyProtection="1">
      <alignment horizontal="center" vertical="center"/>
    </xf>
    <xf numFmtId="10" fontId="26" fillId="33" borderId="47" xfId="50" applyNumberFormat="1" applyFont="1" applyFill="1" applyBorder="1" applyAlignment="1" applyProtection="1">
      <alignment horizontal="center" vertical="center"/>
    </xf>
    <xf numFmtId="170" fontId="26" fillId="33" borderId="48" xfId="50" applyNumberFormat="1" applyFont="1" applyFill="1" applyBorder="1" applyAlignment="1" applyProtection="1">
      <alignment horizontal="right" vertical="center"/>
    </xf>
    <xf numFmtId="0" fontId="26" fillId="33" borderId="21" xfId="50" applyFont="1" applyFill="1" applyBorder="1" applyAlignment="1" applyProtection="1">
      <alignment horizontal="center" vertical="center"/>
    </xf>
    <xf numFmtId="10" fontId="26" fillId="33" borderId="15" xfId="50" applyNumberFormat="1" applyFont="1" applyFill="1" applyBorder="1" applyAlignment="1" applyProtection="1">
      <alignment horizontal="center" vertical="center"/>
    </xf>
    <xf numFmtId="170" fontId="26" fillId="33" borderId="42" xfId="50" applyNumberFormat="1" applyFont="1" applyFill="1" applyBorder="1" applyAlignment="1" applyProtection="1">
      <alignment horizontal="right" vertical="center"/>
    </xf>
    <xf numFmtId="0" fontId="26" fillId="31" borderId="34" xfId="50" applyFont="1" applyFill="1" applyBorder="1" applyAlignment="1" applyProtection="1">
      <alignment horizontal="left" vertical="center"/>
    </xf>
    <xf numFmtId="0" fontId="26" fillId="31" borderId="35" xfId="50" applyFont="1" applyFill="1" applyBorder="1" applyAlignment="1" applyProtection="1">
      <alignment horizontal="left" vertical="center"/>
    </xf>
    <xf numFmtId="0" fontId="27" fillId="34" borderId="0" xfId="50" applyFont="1" applyFill="1" applyAlignment="1" applyProtection="1">
      <alignment vertical="center"/>
    </xf>
    <xf numFmtId="170" fontId="27" fillId="0" borderId="48" xfId="51" applyNumberFormat="1" applyFont="1" applyBorder="1" applyAlignment="1" applyProtection="1">
      <alignment vertical="center"/>
    </xf>
    <xf numFmtId="170" fontId="27" fillId="0" borderId="42" xfId="51" applyNumberFormat="1" applyFont="1" applyBorder="1" applyAlignment="1" applyProtection="1">
      <alignment vertical="center"/>
    </xf>
    <xf numFmtId="170" fontId="27" fillId="0" borderId="49" xfId="51" applyNumberFormat="1" applyFont="1" applyBorder="1" applyAlignment="1" applyProtection="1">
      <alignment vertical="center"/>
    </xf>
    <xf numFmtId="10" fontId="26" fillId="32" borderId="39" xfId="50" applyNumberFormat="1" applyFont="1" applyFill="1" applyBorder="1" applyAlignment="1" applyProtection="1">
      <alignment horizontal="center" vertical="center"/>
    </xf>
    <xf numFmtId="170" fontId="26" fillId="32" borderId="49" xfId="50" applyNumberFormat="1" applyFont="1" applyFill="1" applyBorder="1" applyAlignment="1" applyProtection="1">
      <alignment horizontal="right" vertical="center"/>
    </xf>
    <xf numFmtId="1" fontId="27" fillId="0" borderId="47" xfId="50" applyNumberFormat="1" applyFont="1" applyBorder="1" applyAlignment="1" applyProtection="1">
      <alignment horizontal="center" vertical="center"/>
    </xf>
    <xf numFmtId="10" fontId="26" fillId="0" borderId="45" xfId="35" applyNumberFormat="1" applyFont="1" applyBorder="1" applyAlignment="1" applyProtection="1">
      <alignment horizontal="center" vertical="center"/>
    </xf>
    <xf numFmtId="170" fontId="26" fillId="0" borderId="49" xfId="51" applyNumberFormat="1" applyFont="1" applyBorder="1" applyAlignment="1" applyProtection="1">
      <alignment vertical="center"/>
    </xf>
    <xf numFmtId="0" fontId="27" fillId="25" borderId="33" xfId="50" applyFont="1" applyFill="1" applyBorder="1"/>
    <xf numFmtId="0" fontId="26" fillId="32" borderId="34" xfId="50" applyFont="1" applyFill="1" applyBorder="1" applyAlignment="1" applyProtection="1">
      <alignment vertical="center"/>
    </xf>
    <xf numFmtId="0" fontId="26" fillId="32" borderId="47" xfId="50" applyFont="1" applyFill="1" applyBorder="1" applyAlignment="1" applyProtection="1">
      <alignment vertical="center"/>
    </xf>
    <xf numFmtId="166" fontId="26" fillId="32" borderId="48" xfId="31" applyNumberFormat="1" applyFont="1" applyFill="1" applyBorder="1" applyAlignment="1" applyProtection="1">
      <alignment vertical="center"/>
    </xf>
    <xf numFmtId="0" fontId="27" fillId="25" borderId="21" xfId="50" applyFont="1" applyFill="1" applyBorder="1"/>
    <xf numFmtId="0" fontId="26" fillId="32" borderId="0" xfId="50" applyFont="1" applyFill="1" applyBorder="1" applyAlignment="1" applyProtection="1">
      <alignment vertical="center"/>
    </xf>
    <xf numFmtId="1" fontId="28" fillId="32" borderId="15" xfId="50" applyNumberFormat="1" applyFont="1" applyFill="1" applyBorder="1" applyAlignment="1" applyProtection="1">
      <alignment vertical="center"/>
    </xf>
    <xf numFmtId="0" fontId="27" fillId="0" borderId="21" xfId="50" applyFont="1" applyFill="1" applyBorder="1"/>
    <xf numFmtId="0" fontId="26" fillId="0" borderId="0" xfId="50" applyFont="1" applyFill="1" applyBorder="1" applyAlignment="1" applyProtection="1">
      <alignment vertical="center"/>
    </xf>
    <xf numFmtId="1" fontId="28" fillId="0" borderId="15" xfId="50" applyNumberFormat="1" applyFont="1" applyFill="1" applyBorder="1" applyAlignment="1" applyProtection="1">
      <alignment vertical="center"/>
    </xf>
    <xf numFmtId="171" fontId="26" fillId="0" borderId="42" xfId="31" applyNumberFormat="1" applyFont="1" applyFill="1" applyBorder="1" applyAlignment="1" applyProtection="1">
      <alignment horizontal="center" vertical="center"/>
    </xf>
    <xf numFmtId="0" fontId="26" fillId="36" borderId="21" xfId="50" applyFont="1" applyFill="1" applyBorder="1" applyAlignment="1" applyProtection="1">
      <alignment vertical="center"/>
    </xf>
    <xf numFmtId="3" fontId="26" fillId="36" borderId="15" xfId="35" applyNumberFormat="1" applyFont="1" applyFill="1" applyBorder="1" applyAlignment="1" applyProtection="1">
      <alignment vertical="center"/>
    </xf>
    <xf numFmtId="8" fontId="26" fillId="37" borderId="42" xfId="31" applyNumberFormat="1" applyFont="1" applyFill="1" applyBorder="1" applyAlignment="1" applyProtection="1">
      <alignment vertical="center"/>
    </xf>
    <xf numFmtId="0" fontId="27" fillId="38" borderId="0" xfId="50" applyFont="1" applyFill="1" applyAlignment="1" applyProtection="1">
      <alignment vertical="center"/>
    </xf>
    <xf numFmtId="0" fontId="26" fillId="36" borderId="23" xfId="50" applyFont="1" applyFill="1" applyBorder="1" applyAlignment="1" applyProtection="1">
      <alignment vertical="center"/>
    </xf>
    <xf numFmtId="3" fontId="26" fillId="36" borderId="52" xfId="35" applyNumberFormat="1" applyFont="1" applyFill="1" applyBorder="1" applyAlignment="1" applyProtection="1">
      <alignment vertical="center"/>
    </xf>
    <xf numFmtId="8" fontId="26" fillId="36" borderId="53" xfId="31" applyNumberFormat="1" applyFont="1" applyFill="1" applyBorder="1" applyAlignment="1" applyProtection="1">
      <alignment vertical="center"/>
    </xf>
    <xf numFmtId="0" fontId="29" fillId="0" borderId="0" xfId="50" applyFont="1"/>
    <xf numFmtId="0" fontId="31" fillId="0" borderId="0" xfId="0" applyFont="1" applyAlignment="1" applyProtection="1">
      <alignment vertical="center"/>
    </xf>
    <xf numFmtId="0" fontId="31" fillId="0" borderId="0" xfId="0" applyFont="1" applyAlignment="1" applyProtection="1">
      <alignment horizontal="center" vertical="center" wrapText="1"/>
    </xf>
    <xf numFmtId="44" fontId="31" fillId="0" borderId="0" xfId="0" applyNumberFormat="1" applyFont="1" applyAlignment="1" applyProtection="1">
      <alignment vertical="center"/>
    </xf>
    <xf numFmtId="0" fontId="27" fillId="0" borderId="0" xfId="0" applyFont="1"/>
    <xf numFmtId="0" fontId="27" fillId="0" borderId="21" xfId="0" applyFont="1" applyBorder="1" applyAlignment="1">
      <alignment horizontal="center"/>
    </xf>
    <xf numFmtId="0" fontId="27" fillId="0" borderId="41" xfId="0" applyFont="1" applyBorder="1" applyAlignment="1" applyProtection="1">
      <alignment horizontal="center" vertical="center"/>
    </xf>
    <xf numFmtId="10" fontId="27" fillId="0" borderId="41" xfId="0" applyNumberFormat="1" applyFont="1" applyBorder="1" applyAlignment="1" applyProtection="1">
      <alignment horizontal="center" vertical="center"/>
    </xf>
    <xf numFmtId="169" fontId="27" fillId="0" borderId="0" xfId="0" applyNumberFormat="1" applyFont="1" applyAlignment="1" applyProtection="1">
      <alignment vertical="center"/>
    </xf>
    <xf numFmtId="0" fontId="27" fillId="0" borderId="43" xfId="0" applyFont="1" applyBorder="1" applyAlignment="1">
      <alignment horizontal="center"/>
    </xf>
    <xf numFmtId="10" fontId="27" fillId="0" borderId="41" xfId="52" applyNumberFormat="1" applyFont="1" applyBorder="1" applyAlignment="1" applyProtection="1">
      <alignment horizontal="center" vertical="center"/>
    </xf>
    <xf numFmtId="0" fontId="27" fillId="0" borderId="44" xfId="0" applyFont="1" applyBorder="1" applyAlignment="1">
      <alignment horizontal="center"/>
    </xf>
    <xf numFmtId="10" fontId="27" fillId="0" borderId="45" xfId="52" applyNumberFormat="1" applyFont="1" applyBorder="1" applyAlignment="1" applyProtection="1">
      <alignment horizontal="center" vertical="center"/>
    </xf>
    <xf numFmtId="0" fontId="27" fillId="0" borderId="21" xfId="0" applyFont="1" applyBorder="1"/>
    <xf numFmtId="10" fontId="26" fillId="0" borderId="30" xfId="52" applyNumberFormat="1" applyFont="1" applyBorder="1" applyAlignment="1" applyProtection="1">
      <alignment horizontal="center" vertical="center"/>
    </xf>
    <xf numFmtId="0" fontId="27" fillId="0" borderId="37" xfId="0" applyFont="1" applyBorder="1" applyAlignment="1" applyProtection="1">
      <alignment horizontal="center" vertical="center"/>
    </xf>
    <xf numFmtId="0" fontId="27" fillId="0" borderId="32" xfId="0" applyFont="1" applyBorder="1" applyAlignment="1" applyProtection="1">
      <alignment vertical="center"/>
    </xf>
    <xf numFmtId="0" fontId="27" fillId="0" borderId="30" xfId="0" applyFont="1" applyBorder="1" applyAlignment="1" applyProtection="1">
      <alignment vertical="center"/>
    </xf>
    <xf numFmtId="10" fontId="27" fillId="0" borderId="27" xfId="52" applyNumberFormat="1" applyFont="1" applyBorder="1" applyAlignment="1" applyProtection="1">
      <alignment horizontal="center" vertical="center"/>
    </xf>
    <xf numFmtId="10" fontId="26" fillId="32" borderId="32" xfId="0" applyNumberFormat="1" applyFont="1" applyFill="1" applyBorder="1" applyAlignment="1" applyProtection="1">
      <alignment horizontal="center" vertical="center"/>
    </xf>
    <xf numFmtId="170" fontId="26" fillId="32" borderId="28" xfId="0" applyNumberFormat="1" applyFont="1" applyFill="1" applyBorder="1" applyAlignment="1" applyProtection="1">
      <alignment horizontal="right" vertical="center"/>
    </xf>
    <xf numFmtId="0" fontId="27" fillId="0" borderId="46" xfId="0" applyFont="1" applyBorder="1" applyAlignment="1">
      <alignment horizontal="center"/>
    </xf>
    <xf numFmtId="10" fontId="27" fillId="0" borderId="40" xfId="52" applyNumberFormat="1" applyFont="1" applyBorder="1" applyAlignment="1" applyProtection="1">
      <alignment horizontal="center" vertical="center"/>
    </xf>
    <xf numFmtId="44" fontId="27" fillId="0" borderId="15" xfId="0" applyNumberFormat="1" applyFont="1" applyBorder="1" applyAlignment="1" applyProtection="1">
      <alignment horizontal="center" vertical="center"/>
    </xf>
    <xf numFmtId="0" fontId="27" fillId="34" borderId="0" xfId="0" applyFont="1" applyFill="1" applyAlignment="1" applyProtection="1">
      <alignment vertical="center"/>
    </xf>
    <xf numFmtId="1" fontId="27" fillId="0" borderId="15" xfId="0" applyNumberFormat="1" applyFont="1" applyBorder="1" applyAlignment="1" applyProtection="1">
      <alignment horizontal="center" vertical="center"/>
    </xf>
    <xf numFmtId="3" fontId="27" fillId="0" borderId="15" xfId="52" applyNumberFormat="1" applyFont="1" applyBorder="1" applyAlignment="1" applyProtection="1">
      <alignment horizontal="center" vertical="center"/>
    </xf>
    <xf numFmtId="44" fontId="27" fillId="0" borderId="15" xfId="50" applyNumberFormat="1" applyFont="1" applyFill="1" applyBorder="1" applyAlignment="1" applyProtection="1">
      <alignment horizontal="center" vertical="center"/>
    </xf>
    <xf numFmtId="10" fontId="27" fillId="0" borderId="40" xfId="35" applyNumberFormat="1" applyFont="1" applyFill="1" applyBorder="1" applyAlignment="1" applyProtection="1">
      <alignment horizontal="center" vertical="center"/>
    </xf>
    <xf numFmtId="10" fontId="27" fillId="0" borderId="41" xfId="35" applyNumberFormat="1" applyFont="1" applyFill="1" applyBorder="1" applyAlignment="1" applyProtection="1">
      <alignment horizontal="center" vertical="center"/>
    </xf>
    <xf numFmtId="10" fontId="27" fillId="0" borderId="45" xfId="35" applyNumberFormat="1" applyFont="1" applyFill="1" applyBorder="1" applyAlignment="1" applyProtection="1">
      <alignment horizontal="center" vertical="center"/>
    </xf>
    <xf numFmtId="0" fontId="31" fillId="24" borderId="27" xfId="48" applyFont="1" applyFill="1" applyBorder="1" applyAlignment="1">
      <alignment horizontal="center" vertical="center"/>
    </xf>
    <xf numFmtId="0" fontId="27" fillId="0" borderId="0" xfId="50" applyFont="1" applyBorder="1" applyAlignment="1" applyProtection="1">
      <alignment vertical="center"/>
    </xf>
    <xf numFmtId="0" fontId="26" fillId="31" borderId="27" xfId="50" applyFont="1" applyFill="1" applyBorder="1" applyAlignment="1" applyProtection="1">
      <alignment horizontal="center" vertical="center"/>
    </xf>
    <xf numFmtId="0" fontId="27" fillId="24" borderId="0" xfId="48" applyFont="1" applyFill="1" applyAlignment="1">
      <alignment vertical="center"/>
    </xf>
    <xf numFmtId="0" fontId="27" fillId="24" borderId="0" xfId="33" applyFont="1" applyFill="1" applyAlignment="1">
      <alignment vertical="center"/>
    </xf>
    <xf numFmtId="0" fontId="35" fillId="24" borderId="0" xfId="48" applyFont="1" applyFill="1" applyAlignment="1">
      <alignment vertical="center"/>
    </xf>
    <xf numFmtId="0" fontId="33" fillId="40" borderId="63" xfId="48" applyFont="1" applyFill="1" applyBorder="1" applyAlignment="1">
      <alignment horizontal="center" vertical="center" wrapText="1"/>
    </xf>
    <xf numFmtId="0" fontId="33" fillId="40" borderId="62" xfId="48" applyFont="1" applyFill="1" applyBorder="1" applyAlignment="1">
      <alignment horizontal="center" vertical="center" wrapText="1"/>
    </xf>
    <xf numFmtId="44" fontId="31" fillId="0" borderId="28" xfId="49" applyNumberFormat="1" applyFont="1" applyFill="1" applyBorder="1" applyAlignment="1">
      <alignment horizontal="right" vertical="center"/>
    </xf>
    <xf numFmtId="44" fontId="34" fillId="0" borderId="0" xfId="0" applyNumberFormat="1" applyFont="1" applyAlignment="1" applyProtection="1">
      <alignment vertical="center"/>
    </xf>
    <xf numFmtId="0" fontId="34" fillId="0" borderId="0" xfId="0" applyFont="1" applyAlignment="1" applyProtection="1">
      <alignment vertical="center"/>
    </xf>
    <xf numFmtId="44" fontId="27" fillId="24" borderId="0" xfId="48" applyNumberFormat="1" applyFont="1" applyFill="1" applyAlignment="1">
      <alignment vertical="center"/>
    </xf>
    <xf numFmtId="3" fontId="31" fillId="0" borderId="0" xfId="0" applyNumberFormat="1" applyFont="1" applyAlignment="1" applyProtection="1">
      <alignment vertical="center"/>
    </xf>
    <xf numFmtId="0" fontId="31" fillId="0" borderId="0" xfId="0" applyFont="1" applyAlignment="1" applyProtection="1">
      <alignment horizontal="right" vertical="center"/>
    </xf>
    <xf numFmtId="44" fontId="27" fillId="0" borderId="51" xfId="0" applyNumberFormat="1" applyFont="1" applyBorder="1" applyAlignment="1" applyProtection="1">
      <alignment horizontal="center" vertical="center"/>
    </xf>
    <xf numFmtId="3" fontId="30" fillId="41" borderId="70" xfId="46" applyNumberFormat="1" applyFont="1" applyFill="1" applyBorder="1" applyAlignment="1" applyProtection="1">
      <alignment horizontal="center" vertical="center"/>
    </xf>
    <xf numFmtId="167" fontId="30" fillId="41" borderId="70" xfId="46" applyFont="1" applyFill="1" applyBorder="1" applyAlignment="1" applyProtection="1">
      <alignment vertical="center"/>
    </xf>
    <xf numFmtId="167" fontId="30" fillId="41" borderId="71" xfId="0" applyNumberFormat="1" applyFont="1" applyFill="1" applyBorder="1" applyAlignment="1" applyProtection="1">
      <alignment vertical="center"/>
    </xf>
    <xf numFmtId="3" fontId="31" fillId="0" borderId="44" xfId="46" applyNumberFormat="1" applyFont="1" applyBorder="1" applyAlignment="1" applyProtection="1">
      <alignment horizontal="left" vertical="center" wrapText="1"/>
    </xf>
    <xf numFmtId="3" fontId="31" fillId="0" borderId="45" xfId="46" applyNumberFormat="1" applyFont="1" applyBorder="1" applyAlignment="1" applyProtection="1">
      <alignment horizontal="left" vertical="center" wrapText="1"/>
    </xf>
    <xf numFmtId="3" fontId="31" fillId="0" borderId="45" xfId="46" applyNumberFormat="1" applyFont="1" applyBorder="1" applyAlignment="1" applyProtection="1">
      <alignment horizontal="center" vertical="center"/>
    </xf>
    <xf numFmtId="167" fontId="31" fillId="0" borderId="45" xfId="46" applyFont="1" applyBorder="1" applyAlignment="1" applyProtection="1">
      <alignment vertical="center"/>
    </xf>
    <xf numFmtId="167" fontId="31" fillId="0" borderId="49" xfId="46" applyFont="1" applyBorder="1" applyAlignment="1" applyProtection="1">
      <alignment vertical="center"/>
    </xf>
    <xf numFmtId="0" fontId="26" fillId="0" borderId="72" xfId="0" applyFont="1" applyBorder="1" applyAlignment="1" applyProtection="1">
      <alignment horizontal="center" vertical="center" wrapText="1"/>
    </xf>
    <xf numFmtId="167" fontId="26" fillId="0" borderId="58" xfId="46" applyFont="1" applyBorder="1" applyAlignment="1" applyProtection="1">
      <alignment horizontal="center" vertical="center" wrapText="1"/>
    </xf>
    <xf numFmtId="0" fontId="26" fillId="0" borderId="58" xfId="0" applyFont="1" applyBorder="1" applyAlignment="1" applyProtection="1">
      <alignment horizontal="center" vertical="center" wrapText="1"/>
    </xf>
    <xf numFmtId="167" fontId="26" fillId="0" borderId="59" xfId="46" applyFont="1" applyBorder="1" applyAlignment="1" applyProtection="1">
      <alignment horizontal="center" vertical="center" wrapText="1"/>
    </xf>
    <xf numFmtId="0" fontId="36" fillId="0" borderId="27" xfId="0" applyFont="1" applyBorder="1" applyAlignment="1">
      <alignment horizontal="center" vertical="center" wrapText="1"/>
    </xf>
    <xf numFmtId="172" fontId="36" fillId="0" borderId="11" xfId="0" applyNumberFormat="1" applyFont="1" applyBorder="1" applyAlignment="1">
      <alignment vertical="center" wrapText="1"/>
    </xf>
    <xf numFmtId="0" fontId="36" fillId="0" borderId="11" xfId="0" applyFont="1" applyBorder="1" applyAlignment="1">
      <alignment horizontal="center" vertical="center" wrapText="1"/>
    </xf>
    <xf numFmtId="172" fontId="36" fillId="0" borderId="27" xfId="0" applyNumberFormat="1" applyFont="1" applyBorder="1" applyAlignment="1">
      <alignment horizontal="left" vertical="center"/>
    </xf>
    <xf numFmtId="0" fontId="36" fillId="0" borderId="27" xfId="0" applyFont="1" applyBorder="1" applyAlignment="1">
      <alignment horizontal="center" vertical="center"/>
    </xf>
    <xf numFmtId="172" fontId="36" fillId="0" borderId="27" xfId="0" applyNumberFormat="1" applyFont="1" applyBorder="1" applyAlignment="1">
      <alignment horizontal="left" vertical="center" wrapText="1"/>
    </xf>
    <xf numFmtId="0" fontId="32" fillId="0" borderId="37" xfId="0" applyFont="1" applyFill="1" applyBorder="1" applyAlignment="1">
      <alignment vertical="center" wrapText="1"/>
    </xf>
    <xf numFmtId="0" fontId="32" fillId="0" borderId="13" xfId="0" applyFont="1" applyFill="1" applyBorder="1" applyAlignment="1">
      <alignment vertical="center" wrapText="1"/>
    </xf>
    <xf numFmtId="44" fontId="27" fillId="0" borderId="15" xfId="0" applyNumberFormat="1" applyFont="1" applyFill="1" applyBorder="1" applyAlignment="1" applyProtection="1">
      <alignment horizontal="center" vertical="center"/>
    </xf>
    <xf numFmtId="0" fontId="33" fillId="40" borderId="43" xfId="48" applyFont="1" applyFill="1" applyBorder="1" applyAlignment="1">
      <alignment horizontal="center" vertical="center" wrapText="1"/>
    </xf>
    <xf numFmtId="0" fontId="33" fillId="40" borderId="67" xfId="48" applyFont="1" applyFill="1" applyBorder="1" applyAlignment="1">
      <alignment horizontal="center" vertical="center" wrapText="1"/>
    </xf>
    <xf numFmtId="0" fontId="40" fillId="0" borderId="22" xfId="0" applyFont="1" applyFill="1" applyBorder="1" applyAlignment="1">
      <alignment horizontal="justify" vertical="center" wrapText="1"/>
    </xf>
    <xf numFmtId="0" fontId="40" fillId="0" borderId="48" xfId="0" applyFont="1" applyFill="1" applyBorder="1" applyAlignment="1">
      <alignment horizontal="left" vertical="center" wrapText="1"/>
    </xf>
    <xf numFmtId="0" fontId="40" fillId="0" borderId="49" xfId="0" applyFont="1" applyFill="1" applyBorder="1" applyAlignment="1">
      <alignment horizontal="left" vertical="center" wrapText="1"/>
    </xf>
    <xf numFmtId="0" fontId="40" fillId="0" borderId="49" xfId="0" applyFont="1" applyFill="1" applyBorder="1" applyAlignment="1">
      <alignment horizontal="justify" vertical="center" wrapText="1"/>
    </xf>
    <xf numFmtId="0" fontId="40" fillId="0" borderId="28" xfId="0" applyFont="1" applyFill="1" applyBorder="1" applyAlignment="1">
      <alignment horizontal="justify" vertical="center" wrapText="1"/>
    </xf>
    <xf numFmtId="0" fontId="42" fillId="0" borderId="28" xfId="50" applyFont="1" applyFill="1" applyBorder="1" applyAlignment="1">
      <alignment horizontal="justify" vertical="center"/>
    </xf>
    <xf numFmtId="0" fontId="39" fillId="43" borderId="37" xfId="0" applyFont="1" applyFill="1" applyBorder="1" applyAlignment="1">
      <alignment horizontal="center" vertical="center" wrapText="1"/>
    </xf>
    <xf numFmtId="0" fontId="40" fillId="43" borderId="28" xfId="0" applyFont="1" applyFill="1" applyBorder="1" applyAlignment="1">
      <alignment horizontal="justify" vertical="center" wrapText="1"/>
    </xf>
    <xf numFmtId="0" fontId="39" fillId="0" borderId="46" xfId="0" applyFont="1" applyFill="1" applyBorder="1" applyAlignment="1">
      <alignment horizontal="center" vertical="center" wrapText="1"/>
    </xf>
    <xf numFmtId="0" fontId="40" fillId="0" borderId="48" xfId="0" applyFont="1" applyFill="1" applyBorder="1" applyAlignment="1">
      <alignment horizontal="justify" vertical="center" wrapText="1"/>
    </xf>
    <xf numFmtId="0" fontId="39" fillId="43" borderId="28" xfId="0" applyFont="1" applyFill="1" applyBorder="1" applyAlignment="1">
      <alignment horizontal="justify" vertical="center" wrapText="1"/>
    </xf>
    <xf numFmtId="0" fontId="39" fillId="0" borderId="22" xfId="0" applyFont="1" applyFill="1" applyBorder="1" applyAlignment="1">
      <alignment horizontal="justify" vertical="center" wrapText="1"/>
    </xf>
    <xf numFmtId="0" fontId="39" fillId="0" borderId="12" xfId="0" applyFont="1" applyFill="1" applyBorder="1" applyAlignment="1">
      <alignment horizontal="center" vertical="center" wrapText="1"/>
    </xf>
    <xf numFmtId="0" fontId="40" fillId="43" borderId="49" xfId="0" applyFont="1" applyFill="1" applyBorder="1" applyAlignment="1">
      <alignment horizontal="justify" vertical="center" wrapText="1"/>
    </xf>
    <xf numFmtId="0" fontId="39" fillId="0" borderId="44" xfId="0" applyFont="1" applyFill="1" applyBorder="1" applyAlignment="1">
      <alignment horizontal="center" vertical="center" wrapText="1"/>
    </xf>
    <xf numFmtId="0" fontId="39" fillId="0" borderId="37" xfId="0" applyFont="1" applyFill="1" applyBorder="1" applyAlignment="1">
      <alignment horizontal="center" vertical="center" wrapText="1"/>
    </xf>
    <xf numFmtId="8" fontId="30" fillId="25" borderId="74" xfId="48" applyNumberFormat="1" applyFont="1" applyFill="1" applyBorder="1" applyAlignment="1">
      <alignment horizontal="center" vertical="center"/>
    </xf>
    <xf numFmtId="44" fontId="30" fillId="25" borderId="73" xfId="49" applyNumberFormat="1" applyFont="1" applyFill="1" applyBorder="1" applyAlignment="1">
      <alignment horizontal="center" vertical="center"/>
    </xf>
    <xf numFmtId="0" fontId="39" fillId="43" borderId="44" xfId="0" applyFont="1" applyFill="1" applyBorder="1" applyAlignment="1">
      <alignment horizontal="center" vertical="center" wrapText="1"/>
    </xf>
    <xf numFmtId="0" fontId="0" fillId="0" borderId="0" xfId="0" applyAlignment="1">
      <alignment horizontal="center"/>
    </xf>
    <xf numFmtId="10" fontId="27" fillId="44" borderId="45" xfId="52" applyNumberFormat="1" applyFont="1" applyFill="1" applyBorder="1" applyAlignment="1" applyProtection="1">
      <alignment horizontal="center" vertical="center"/>
    </xf>
    <xf numFmtId="10" fontId="27" fillId="44" borderId="40" xfId="35" applyNumberFormat="1" applyFont="1" applyFill="1" applyBorder="1" applyAlignment="1" applyProtection="1">
      <alignment horizontal="center" vertical="center"/>
    </xf>
    <xf numFmtId="10" fontId="27" fillId="44" borderId="41" xfId="35" applyNumberFormat="1" applyFont="1" applyFill="1" applyBorder="1" applyAlignment="1" applyProtection="1">
      <alignment horizontal="center" vertical="center"/>
    </xf>
    <xf numFmtId="10" fontId="27" fillId="44" borderId="41" xfId="52" applyNumberFormat="1" applyFont="1" applyFill="1" applyBorder="1" applyAlignment="1" applyProtection="1">
      <alignment horizontal="center" vertical="center"/>
    </xf>
    <xf numFmtId="0" fontId="43" fillId="0" borderId="46" xfId="50" applyFont="1" applyBorder="1" applyAlignment="1">
      <alignment horizontal="center"/>
    </xf>
    <xf numFmtId="10" fontId="43" fillId="0" borderId="40" xfId="35" applyNumberFormat="1" applyFont="1" applyBorder="1" applyAlignment="1" applyProtection="1">
      <alignment horizontal="center" vertical="center"/>
    </xf>
    <xf numFmtId="170" fontId="43" fillId="0" borderId="48" xfId="51" applyNumberFormat="1" applyFont="1" applyBorder="1" applyAlignment="1" applyProtection="1">
      <alignment vertical="center"/>
    </xf>
    <xf numFmtId="10" fontId="43" fillId="0" borderId="38" xfId="35" applyNumberFormat="1" applyFont="1" applyBorder="1" applyAlignment="1" applyProtection="1">
      <alignment horizontal="center" vertical="center"/>
    </xf>
    <xf numFmtId="0" fontId="43" fillId="0" borderId="46" xfId="0" applyFont="1" applyBorder="1" applyAlignment="1">
      <alignment horizontal="center"/>
    </xf>
    <xf numFmtId="10" fontId="43" fillId="0" borderId="40" xfId="52" applyNumberFormat="1" applyFont="1" applyBorder="1" applyAlignment="1" applyProtection="1">
      <alignment horizontal="center" vertical="center"/>
    </xf>
    <xf numFmtId="8" fontId="26" fillId="45" borderId="42" xfId="31" applyNumberFormat="1" applyFont="1" applyFill="1" applyBorder="1" applyAlignment="1" applyProtection="1">
      <alignment vertical="center"/>
    </xf>
    <xf numFmtId="10" fontId="27" fillId="24" borderId="45" xfId="52" applyNumberFormat="1" applyFont="1" applyFill="1" applyBorder="1" applyAlignment="1" applyProtection="1">
      <alignment horizontal="center" vertical="center"/>
    </xf>
    <xf numFmtId="170" fontId="27" fillId="44" borderId="36" xfId="51" applyNumberFormat="1" applyFont="1" applyFill="1" applyBorder="1" applyAlignment="1" applyProtection="1">
      <alignment vertical="center"/>
    </xf>
    <xf numFmtId="170" fontId="27" fillId="44" borderId="22" xfId="51" applyNumberFormat="1" applyFont="1" applyFill="1" applyBorder="1" applyAlignment="1" applyProtection="1">
      <alignment vertical="center"/>
    </xf>
    <xf numFmtId="10" fontId="27" fillId="24" borderId="41" xfId="35" applyNumberFormat="1" applyFont="1" applyFill="1" applyBorder="1" applyAlignment="1" applyProtection="1">
      <alignment horizontal="center" vertical="center"/>
    </xf>
    <xf numFmtId="0" fontId="39" fillId="0" borderId="33" xfId="0" applyFont="1" applyFill="1" applyBorder="1" applyAlignment="1">
      <alignment horizontal="center" vertical="center" wrapText="1"/>
    </xf>
    <xf numFmtId="0" fontId="39" fillId="0" borderId="35" xfId="0" applyFont="1" applyFill="1" applyBorder="1" applyAlignment="1">
      <alignment horizontal="center" vertical="center" wrapText="1"/>
    </xf>
    <xf numFmtId="0" fontId="39" fillId="0" borderId="21" xfId="0" applyFont="1" applyFill="1" applyBorder="1" applyAlignment="1">
      <alignment horizontal="center" vertical="center" wrapText="1"/>
    </xf>
    <xf numFmtId="0" fontId="39" fillId="0" borderId="22" xfId="0" applyFont="1" applyFill="1" applyBorder="1" applyAlignment="1">
      <alignment horizontal="center" vertical="center" wrapText="1"/>
    </xf>
    <xf numFmtId="0" fontId="39" fillId="0" borderId="21" xfId="0" applyFont="1" applyFill="1" applyBorder="1" applyAlignment="1">
      <alignment horizontal="justify" vertical="center" wrapText="1"/>
    </xf>
    <xf numFmtId="0" fontId="39" fillId="0" borderId="22" xfId="0" applyFont="1" applyFill="1" applyBorder="1" applyAlignment="1">
      <alignment horizontal="justify" vertical="center" wrapText="1"/>
    </xf>
    <xf numFmtId="0" fontId="39" fillId="0" borderId="68" xfId="0" applyFont="1" applyFill="1" applyBorder="1" applyAlignment="1">
      <alignment horizontal="justify" vertical="center" wrapText="1"/>
    </xf>
    <xf numFmtId="0" fontId="39" fillId="0" borderId="25" xfId="0" applyFont="1" applyFill="1" applyBorder="1" applyAlignment="1">
      <alignment horizontal="justify" vertical="center" wrapText="1"/>
    </xf>
    <xf numFmtId="0" fontId="38" fillId="42" borderId="13" xfId="0" applyFont="1" applyFill="1" applyBorder="1" applyAlignment="1">
      <alignment horizontal="center" vertical="center" wrapText="1"/>
    </xf>
    <xf numFmtId="0" fontId="38" fillId="42" borderId="64" xfId="0" applyFont="1" applyFill="1" applyBorder="1" applyAlignment="1">
      <alignment horizontal="center" vertical="center" wrapText="1"/>
    </xf>
    <xf numFmtId="0" fontId="38" fillId="42" borderId="61" xfId="0" applyFont="1" applyFill="1" applyBorder="1" applyAlignment="1">
      <alignment horizontal="center" vertical="center" wrapText="1"/>
    </xf>
    <xf numFmtId="0" fontId="38" fillId="42" borderId="62" xfId="0" applyFont="1" applyFill="1" applyBorder="1" applyAlignment="1">
      <alignment horizontal="center" vertical="center" wrapText="1"/>
    </xf>
    <xf numFmtId="0" fontId="39" fillId="0" borderId="44" xfId="0" applyFont="1" applyFill="1" applyBorder="1" applyAlignment="1">
      <alignment horizontal="center" vertical="center" wrapText="1"/>
    </xf>
    <xf numFmtId="0" fontId="39" fillId="0" borderId="37" xfId="0" applyFont="1" applyFill="1" applyBorder="1" applyAlignment="1">
      <alignment horizontal="center" vertical="center" wrapText="1"/>
    </xf>
    <xf numFmtId="0" fontId="30" fillId="25" borderId="54" xfId="48" applyFont="1" applyFill="1" applyBorder="1" applyAlignment="1">
      <alignment horizontal="right" vertical="center"/>
    </xf>
    <xf numFmtId="0" fontId="30" fillId="25" borderId="56" xfId="48" applyFont="1" applyFill="1" applyBorder="1" applyAlignment="1">
      <alignment horizontal="right" vertical="center"/>
    </xf>
    <xf numFmtId="0" fontId="30" fillId="25" borderId="72" xfId="48" applyFont="1" applyFill="1" applyBorder="1" applyAlignment="1">
      <alignment horizontal="right" vertical="center"/>
    </xf>
    <xf numFmtId="0" fontId="34" fillId="40" borderId="60" xfId="33" applyFont="1" applyFill="1" applyBorder="1" applyAlignment="1">
      <alignment horizontal="center" vertical="center" wrapText="1"/>
    </xf>
    <xf numFmtId="0" fontId="34" fillId="40" borderId="57" xfId="33" applyFont="1" applyFill="1" applyBorder="1" applyAlignment="1">
      <alignment horizontal="center" vertical="center" wrapText="1"/>
    </xf>
    <xf numFmtId="0" fontId="34" fillId="40" borderId="65" xfId="33" applyFont="1" applyFill="1" applyBorder="1" applyAlignment="1">
      <alignment horizontal="center" vertical="center" wrapText="1"/>
    </xf>
    <xf numFmtId="0" fontId="30" fillId="40" borderId="21" xfId="33" applyFont="1" applyFill="1" applyBorder="1" applyAlignment="1">
      <alignment horizontal="center" vertical="center"/>
    </xf>
    <xf numFmtId="0" fontId="30" fillId="40" borderId="0" xfId="33" applyFont="1" applyFill="1" applyBorder="1" applyAlignment="1">
      <alignment horizontal="center" vertical="center"/>
    </xf>
    <xf numFmtId="0" fontId="30" fillId="40" borderId="22" xfId="33" applyFont="1" applyFill="1" applyBorder="1" applyAlignment="1">
      <alignment horizontal="center" vertical="center"/>
    </xf>
    <xf numFmtId="0" fontId="34" fillId="24" borderId="68" xfId="33" applyFont="1" applyFill="1" applyBorder="1" applyAlignment="1">
      <alignment horizontal="left" vertical="center" wrapText="1"/>
    </xf>
    <xf numFmtId="0" fontId="34" fillId="24" borderId="24" xfId="33" applyFont="1" applyFill="1" applyBorder="1" applyAlignment="1">
      <alignment horizontal="left" vertical="center" wrapText="1"/>
    </xf>
    <xf numFmtId="0" fontId="34" fillId="24" borderId="25" xfId="33" applyFont="1" applyFill="1" applyBorder="1" applyAlignment="1">
      <alignment horizontal="left" vertical="center" wrapText="1"/>
    </xf>
    <xf numFmtId="0" fontId="33" fillId="40" borderId="41" xfId="48" applyFont="1" applyFill="1" applyBorder="1" applyAlignment="1">
      <alignment horizontal="center" vertical="center" wrapText="1"/>
    </xf>
    <xf numFmtId="0" fontId="33" fillId="40" borderId="66" xfId="48" applyFont="1" applyFill="1" applyBorder="1" applyAlignment="1">
      <alignment horizontal="center" vertical="center" wrapText="1"/>
    </xf>
    <xf numFmtId="0" fontId="33" fillId="40" borderId="45" xfId="48" applyFont="1" applyFill="1" applyBorder="1" applyAlignment="1">
      <alignment horizontal="center" vertical="center" wrapText="1"/>
    </xf>
    <xf numFmtId="0" fontId="35" fillId="40" borderId="63" xfId="48" applyFont="1" applyFill="1" applyBorder="1" applyAlignment="1">
      <alignment horizontal="center" vertical="center" wrapText="1"/>
    </xf>
    <xf numFmtId="0" fontId="33" fillId="40" borderId="39" xfId="48" applyFont="1" applyFill="1" applyBorder="1" applyAlignment="1">
      <alignment horizontal="center" vertical="center" wrapText="1"/>
    </xf>
    <xf numFmtId="0" fontId="33" fillId="40" borderId="36" xfId="48" applyFont="1" applyFill="1" applyBorder="1" applyAlignment="1">
      <alignment horizontal="center" vertical="center" wrapText="1"/>
    </xf>
    <xf numFmtId="0" fontId="26" fillId="36" borderId="0" xfId="50" applyFont="1" applyFill="1" applyBorder="1" applyAlignment="1" applyProtection="1">
      <alignment horizontal="left" vertical="center"/>
    </xf>
    <xf numFmtId="0" fontId="26" fillId="36" borderId="24" xfId="50" applyFont="1" applyFill="1" applyBorder="1" applyAlignment="1" applyProtection="1">
      <alignment horizontal="left" vertical="center"/>
    </xf>
    <xf numFmtId="0" fontId="26" fillId="33" borderId="21" xfId="50" applyFont="1" applyFill="1" applyBorder="1" applyAlignment="1" applyProtection="1">
      <alignment horizontal="left" vertical="center"/>
    </xf>
    <xf numFmtId="0" fontId="26" fillId="33" borderId="0" xfId="50" applyFont="1" applyFill="1" applyBorder="1" applyAlignment="1" applyProtection="1">
      <alignment horizontal="left" vertical="center"/>
    </xf>
    <xf numFmtId="0" fontId="26" fillId="33" borderId="15" xfId="50" applyFont="1" applyFill="1" applyBorder="1" applyAlignment="1" applyProtection="1">
      <alignment horizontal="left" vertical="center"/>
    </xf>
    <xf numFmtId="0" fontId="26" fillId="33" borderId="21" xfId="50" applyFont="1" applyFill="1" applyBorder="1" applyAlignment="1" applyProtection="1">
      <alignment horizontal="right" vertical="center"/>
    </xf>
    <xf numFmtId="0" fontId="26" fillId="33" borderId="0" xfId="50" applyFont="1" applyFill="1" applyBorder="1" applyAlignment="1" applyProtection="1">
      <alignment horizontal="right" vertical="center"/>
    </xf>
    <xf numFmtId="0" fontId="26" fillId="33" borderId="15" xfId="50" applyFont="1" applyFill="1" applyBorder="1" applyAlignment="1" applyProtection="1">
      <alignment horizontal="right" vertical="center"/>
    </xf>
    <xf numFmtId="0" fontId="26" fillId="33" borderId="50" xfId="50" applyFont="1" applyFill="1" applyBorder="1" applyAlignment="1" applyProtection="1">
      <alignment horizontal="left" vertical="center"/>
    </xf>
    <xf numFmtId="0" fontId="26" fillId="33" borderId="19" xfId="50" applyFont="1" applyFill="1" applyBorder="1" applyAlignment="1" applyProtection="1">
      <alignment horizontal="left" vertical="center"/>
    </xf>
    <xf numFmtId="0" fontId="26" fillId="33" borderId="51" xfId="50" applyFont="1" applyFill="1" applyBorder="1" applyAlignment="1" applyProtection="1">
      <alignment horizontal="left" vertical="center"/>
    </xf>
    <xf numFmtId="0" fontId="26" fillId="32" borderId="29" xfId="50" applyFont="1" applyFill="1" applyBorder="1" applyAlignment="1" applyProtection="1">
      <alignment horizontal="right" vertical="center"/>
    </xf>
    <xf numFmtId="0" fontId="26" fillId="32" borderId="30" xfId="50" applyFont="1" applyFill="1" applyBorder="1" applyAlignment="1" applyProtection="1">
      <alignment horizontal="right" vertical="center"/>
    </xf>
    <xf numFmtId="0" fontId="26" fillId="32" borderId="26" xfId="50" applyFont="1" applyFill="1" applyBorder="1" applyAlignment="1" applyProtection="1">
      <alignment horizontal="right" vertical="center"/>
    </xf>
    <xf numFmtId="0" fontId="26" fillId="35" borderId="29" xfId="50" applyFont="1" applyFill="1" applyBorder="1" applyAlignment="1" applyProtection="1">
      <alignment horizontal="center" vertical="center"/>
    </xf>
    <xf numFmtId="0" fontId="26" fillId="35" borderId="30" xfId="50" applyFont="1" applyFill="1" applyBorder="1" applyAlignment="1" applyProtection="1">
      <alignment horizontal="center" vertical="center"/>
    </xf>
    <xf numFmtId="0" fontId="26" fillId="35" borderId="31" xfId="50" applyFont="1" applyFill="1" applyBorder="1" applyAlignment="1" applyProtection="1">
      <alignment horizontal="center" vertical="center"/>
    </xf>
    <xf numFmtId="0" fontId="26" fillId="0" borderId="39" xfId="50" applyFont="1" applyBorder="1" applyAlignment="1" applyProtection="1">
      <alignment horizontal="right" vertical="center"/>
    </xf>
    <xf numFmtId="0" fontId="26" fillId="0" borderId="19" xfId="50" applyFont="1" applyBorder="1" applyAlignment="1" applyProtection="1">
      <alignment horizontal="right" vertical="center"/>
    </xf>
    <xf numFmtId="0" fontId="26" fillId="27" borderId="37" xfId="50" applyFont="1" applyFill="1" applyBorder="1" applyAlignment="1" applyProtection="1">
      <alignment horizontal="center" vertical="center"/>
    </xf>
    <xf numFmtId="0" fontId="26" fillId="27" borderId="26" xfId="50" applyFont="1" applyFill="1" applyBorder="1" applyAlignment="1" applyProtection="1">
      <alignment horizontal="center" vertical="center"/>
    </xf>
    <xf numFmtId="0" fontId="26" fillId="27" borderId="27" xfId="50" applyFont="1" applyFill="1" applyBorder="1" applyAlignment="1" applyProtection="1">
      <alignment horizontal="center" vertical="center"/>
    </xf>
    <xf numFmtId="0" fontId="26" fillId="27" borderId="28" xfId="50" applyFont="1" applyFill="1" applyBorder="1" applyAlignment="1" applyProtection="1">
      <alignment horizontal="center" vertical="center"/>
    </xf>
    <xf numFmtId="0" fontId="26" fillId="33" borderId="33" xfId="50" applyFont="1" applyFill="1" applyBorder="1" applyAlignment="1" applyProtection="1">
      <alignment horizontal="left" vertical="center"/>
    </xf>
    <xf numFmtId="0" fontId="26" fillId="33" borderId="34" xfId="50" applyFont="1" applyFill="1" applyBorder="1" applyAlignment="1" applyProtection="1">
      <alignment horizontal="left" vertical="center"/>
    </xf>
    <xf numFmtId="0" fontId="26" fillId="33" borderId="47" xfId="50" applyFont="1" applyFill="1" applyBorder="1" applyAlignment="1" applyProtection="1">
      <alignment horizontal="left" vertical="center"/>
    </xf>
    <xf numFmtId="0" fontId="27" fillId="0" borderId="38" xfId="50" applyFont="1" applyBorder="1" applyAlignment="1" applyProtection="1">
      <alignment horizontal="left" vertical="center"/>
    </xf>
    <xf numFmtId="0" fontId="27" fillId="0" borderId="34" xfId="50" applyFont="1" applyBorder="1" applyAlignment="1" applyProtection="1">
      <alignment horizontal="left" vertical="center"/>
    </xf>
    <xf numFmtId="0" fontId="27" fillId="0" borderId="14" xfId="50" applyFont="1" applyBorder="1" applyAlignment="1" applyProtection="1">
      <alignment horizontal="left" vertical="center"/>
    </xf>
    <xf numFmtId="0" fontId="27" fillId="0" borderId="0" xfId="50" applyFont="1" applyBorder="1" applyAlignment="1" applyProtection="1">
      <alignment horizontal="left" vertical="center"/>
    </xf>
    <xf numFmtId="0" fontId="26" fillId="0" borderId="14" xfId="50" applyFont="1" applyBorder="1" applyAlignment="1" applyProtection="1">
      <alignment horizontal="left" vertical="center"/>
    </xf>
    <xf numFmtId="0" fontId="26" fillId="0" borderId="0" xfId="50" applyFont="1" applyBorder="1" applyAlignment="1" applyProtection="1">
      <alignment horizontal="left" vertical="center"/>
    </xf>
    <xf numFmtId="0" fontId="27" fillId="0" borderId="14" xfId="0" applyFont="1" applyBorder="1" applyAlignment="1" applyProtection="1">
      <alignment horizontal="left" vertical="center"/>
    </xf>
    <xf numFmtId="0" fontId="27" fillId="0" borderId="0" xfId="0" applyFont="1" applyBorder="1" applyAlignment="1" applyProtection="1">
      <alignment horizontal="left" vertical="center"/>
    </xf>
    <xf numFmtId="0" fontId="26" fillId="32" borderId="29" xfId="0" applyFont="1" applyFill="1" applyBorder="1" applyAlignment="1" applyProtection="1">
      <alignment horizontal="right" vertical="center"/>
    </xf>
    <xf numFmtId="0" fontId="26" fillId="32" borderId="30" xfId="0" applyFont="1" applyFill="1" applyBorder="1" applyAlignment="1" applyProtection="1">
      <alignment horizontal="right" vertical="center"/>
    </xf>
    <xf numFmtId="0" fontId="26" fillId="32" borderId="26" xfId="0" applyFont="1" applyFill="1" applyBorder="1" applyAlignment="1" applyProtection="1">
      <alignment horizontal="right" vertical="center"/>
    </xf>
    <xf numFmtId="0" fontId="27" fillId="0" borderId="39" xfId="50" applyFont="1" applyBorder="1" applyAlignment="1" applyProtection="1">
      <alignment horizontal="left" vertical="center"/>
    </xf>
    <xf numFmtId="0" fontId="27" fillId="0" borderId="19" xfId="50" applyFont="1" applyBorder="1" applyAlignment="1" applyProtection="1">
      <alignment horizontal="left" vertical="center"/>
    </xf>
    <xf numFmtId="0" fontId="44" fillId="31" borderId="29" xfId="0" applyFont="1" applyFill="1" applyBorder="1" applyAlignment="1" applyProtection="1">
      <alignment horizontal="left" vertical="center"/>
    </xf>
    <xf numFmtId="0" fontId="44" fillId="31" borderId="30" xfId="0" applyFont="1" applyFill="1" applyBorder="1" applyAlignment="1" applyProtection="1">
      <alignment horizontal="left" vertical="center"/>
    </xf>
    <xf numFmtId="0" fontId="44" fillId="31" borderId="31" xfId="0" applyFont="1" applyFill="1" applyBorder="1" applyAlignment="1" applyProtection="1">
      <alignment horizontal="left" vertical="center"/>
    </xf>
    <xf numFmtId="0" fontId="43" fillId="0" borderId="38" xfId="0" applyFont="1" applyBorder="1" applyAlignment="1" applyProtection="1">
      <alignment horizontal="left" vertical="center"/>
    </xf>
    <xf numFmtId="0" fontId="43" fillId="0" borderId="34" xfId="0" applyFont="1" applyBorder="1" applyAlignment="1" applyProtection="1">
      <alignment horizontal="left" vertical="center"/>
    </xf>
    <xf numFmtId="0" fontId="26" fillId="32" borderId="37" xfId="0" applyFont="1" applyFill="1" applyBorder="1" applyAlignment="1" applyProtection="1">
      <alignment horizontal="right" vertical="center"/>
    </xf>
    <xf numFmtId="0" fontId="26" fillId="32" borderId="37" xfId="50" applyFont="1" applyFill="1" applyBorder="1" applyAlignment="1" applyProtection="1">
      <alignment horizontal="right" vertical="center"/>
    </xf>
    <xf numFmtId="0" fontId="44" fillId="31" borderId="29" xfId="50" applyFont="1" applyFill="1" applyBorder="1" applyAlignment="1" applyProtection="1">
      <alignment horizontal="left" vertical="center"/>
    </xf>
    <xf numFmtId="0" fontId="44" fillId="31" borderId="30" xfId="50" applyFont="1" applyFill="1" applyBorder="1" applyAlignment="1" applyProtection="1">
      <alignment horizontal="left" vertical="center"/>
    </xf>
    <xf numFmtId="0" fontId="44" fillId="31" borderId="31" xfId="50" applyFont="1" applyFill="1" applyBorder="1" applyAlignment="1" applyProtection="1">
      <alignment horizontal="left" vertical="center"/>
    </xf>
    <xf numFmtId="0" fontId="43" fillId="0" borderId="38" xfId="50" applyFont="1" applyBorder="1" applyAlignment="1" applyProtection="1">
      <alignment horizontal="left" vertical="center"/>
    </xf>
    <xf numFmtId="0" fontId="43" fillId="0" borderId="34" xfId="50" applyFont="1" applyBorder="1" applyAlignment="1" applyProtection="1">
      <alignment horizontal="left" vertical="center"/>
    </xf>
    <xf numFmtId="0" fontId="43" fillId="0" borderId="32" xfId="50" applyFont="1" applyBorder="1" applyAlignment="1" applyProtection="1">
      <alignment horizontal="left" vertical="center"/>
    </xf>
    <xf numFmtId="0" fontId="43" fillId="0" borderId="30" xfId="50" applyFont="1" applyBorder="1" applyAlignment="1" applyProtection="1">
      <alignment horizontal="left" vertical="center"/>
    </xf>
    <xf numFmtId="0" fontId="43" fillId="0" borderId="26" xfId="50" applyFont="1" applyBorder="1" applyAlignment="1" applyProtection="1">
      <alignment horizontal="left" vertical="center"/>
    </xf>
    <xf numFmtId="0" fontId="27" fillId="0" borderId="39" xfId="0" applyFont="1" applyBorder="1" applyAlignment="1" applyProtection="1">
      <alignment horizontal="left" vertical="center"/>
    </xf>
    <xf numFmtId="0" fontId="27" fillId="0" borderId="19" xfId="0" applyFont="1" applyBorder="1" applyAlignment="1" applyProtection="1">
      <alignment horizontal="left" vertical="center"/>
    </xf>
    <xf numFmtId="0" fontId="26" fillId="31" borderId="29" xfId="50" applyFont="1" applyFill="1" applyBorder="1" applyAlignment="1" applyProtection="1">
      <alignment horizontal="left" vertical="center"/>
    </xf>
    <xf numFmtId="0" fontId="26" fillId="31" borderId="30" xfId="50" applyFont="1" applyFill="1" applyBorder="1" applyAlignment="1" applyProtection="1">
      <alignment horizontal="left" vertical="center"/>
    </xf>
    <xf numFmtId="0" fontId="26" fillId="31" borderId="31" xfId="50" applyFont="1" applyFill="1" applyBorder="1" applyAlignment="1" applyProtection="1">
      <alignment horizontal="left" vertical="center"/>
    </xf>
    <xf numFmtId="0" fontId="26" fillId="31" borderId="29" xfId="0" applyFont="1" applyFill="1" applyBorder="1" applyAlignment="1" applyProtection="1">
      <alignment horizontal="left" vertical="center"/>
    </xf>
    <xf numFmtId="0" fontId="26" fillId="31" borderId="30" xfId="0" applyFont="1" applyFill="1" applyBorder="1" applyAlignment="1" applyProtection="1">
      <alignment horizontal="left" vertical="center"/>
    </xf>
    <xf numFmtId="0" fontId="26" fillId="31" borderId="31" xfId="0" applyFont="1" applyFill="1" applyBorder="1" applyAlignment="1" applyProtection="1">
      <alignment horizontal="left" vertical="center"/>
    </xf>
    <xf numFmtId="0" fontId="27" fillId="0" borderId="38" xfId="0" applyFont="1" applyBorder="1" applyAlignment="1" applyProtection="1">
      <alignment horizontal="left" vertical="center"/>
    </xf>
    <xf numFmtId="0" fontId="27" fillId="0" borderId="34" xfId="0" applyFont="1" applyBorder="1" applyAlignment="1" applyProtection="1">
      <alignment horizontal="left" vertical="center"/>
    </xf>
    <xf numFmtId="0" fontId="27" fillId="0" borderId="14" xfId="0" applyFont="1" applyBorder="1" applyAlignment="1" applyProtection="1">
      <alignment vertical="center"/>
    </xf>
    <xf numFmtId="0" fontId="27" fillId="0" borderId="0" xfId="0" applyFont="1" applyBorder="1" applyAlignment="1" applyProtection="1">
      <alignment vertical="center"/>
    </xf>
    <xf numFmtId="0" fontId="27" fillId="0" borderId="39" xfId="0" applyFont="1" applyBorder="1" applyAlignment="1" applyProtection="1">
      <alignment vertical="center"/>
    </xf>
    <xf numFmtId="0" fontId="27" fillId="0" borderId="19" xfId="0" applyFont="1" applyBorder="1" applyAlignment="1" applyProtection="1">
      <alignment vertical="center"/>
    </xf>
    <xf numFmtId="0" fontId="27" fillId="0" borderId="38" xfId="50" applyFont="1" applyBorder="1" applyAlignment="1" applyProtection="1">
      <alignment vertical="center"/>
    </xf>
    <xf numFmtId="0" fontId="27" fillId="0" borderId="34" xfId="50" applyFont="1" applyBorder="1" applyAlignment="1" applyProtection="1">
      <alignment vertical="center"/>
    </xf>
    <xf numFmtId="0" fontId="27" fillId="0" borderId="15" xfId="0" applyFont="1" applyBorder="1" applyAlignment="1" applyProtection="1">
      <alignment horizontal="left" vertical="center"/>
    </xf>
    <xf numFmtId="0" fontId="27" fillId="0" borderId="51" xfId="0" applyFont="1" applyBorder="1" applyAlignment="1" applyProtection="1">
      <alignment horizontal="left" vertical="center"/>
    </xf>
    <xf numFmtId="0" fontId="26" fillId="0" borderId="30" xfId="0" applyFont="1" applyBorder="1" applyAlignment="1" applyProtection="1">
      <alignment horizontal="right" vertical="center"/>
      <protection locked="0"/>
    </xf>
    <xf numFmtId="0" fontId="27" fillId="0" borderId="47" xfId="0" applyFont="1" applyBorder="1" applyAlignment="1" applyProtection="1">
      <alignment horizontal="left" vertical="center"/>
    </xf>
    <xf numFmtId="0" fontId="27" fillId="0" borderId="41" xfId="0" applyFont="1" applyBorder="1" applyAlignment="1" applyProtection="1">
      <alignment horizontal="left" vertical="center"/>
    </xf>
    <xf numFmtId="0" fontId="26" fillId="32" borderId="27" xfId="50" applyFont="1" applyFill="1" applyBorder="1" applyAlignment="1" applyProtection="1">
      <alignment horizontal="right" vertical="center"/>
    </xf>
    <xf numFmtId="0" fontId="26" fillId="31" borderId="27" xfId="50" applyFont="1" applyFill="1" applyBorder="1" applyAlignment="1" applyProtection="1">
      <alignment horizontal="center" vertical="center"/>
    </xf>
    <xf numFmtId="0" fontId="27" fillId="0" borderId="40" xfId="0" applyFont="1" applyBorder="1" applyAlignment="1" applyProtection="1">
      <alignment horizontal="left" vertical="center"/>
    </xf>
    <xf numFmtId="0" fontId="27" fillId="0" borderId="29" xfId="50" applyFont="1" applyBorder="1" applyAlignment="1" applyProtection="1">
      <alignment horizontal="right" vertical="center" wrapText="1"/>
    </xf>
    <xf numFmtId="0" fontId="27" fillId="0" borderId="30" xfId="50" applyFont="1" applyBorder="1" applyAlignment="1" applyProtection="1">
      <alignment horizontal="right" vertical="center" wrapText="1"/>
    </xf>
    <xf numFmtId="0" fontId="27" fillId="0" borderId="26" xfId="50" applyFont="1" applyBorder="1" applyAlignment="1" applyProtection="1">
      <alignment horizontal="right" vertical="center" wrapText="1"/>
    </xf>
    <xf numFmtId="1" fontId="26" fillId="0" borderId="14" xfId="50" applyNumberFormat="1" applyFont="1" applyBorder="1" applyAlignment="1" applyProtection="1">
      <alignment horizontal="center" vertical="center"/>
    </xf>
    <xf numFmtId="1" fontId="26" fillId="0" borderId="22" xfId="50" applyNumberFormat="1" applyFont="1" applyBorder="1" applyAlignment="1" applyProtection="1">
      <alignment horizontal="center" vertical="center"/>
    </xf>
    <xf numFmtId="0" fontId="26" fillId="0" borderId="39" xfId="50" applyFont="1" applyBorder="1" applyAlignment="1" applyProtection="1">
      <alignment horizontal="center" vertical="center" wrapText="1"/>
    </xf>
    <xf numFmtId="0" fontId="26" fillId="0" borderId="36" xfId="50" applyFont="1" applyBorder="1" applyAlignment="1" applyProtection="1">
      <alignment horizontal="center" vertical="center" wrapText="1"/>
    </xf>
    <xf numFmtId="0" fontId="26" fillId="0" borderId="29" xfId="50" applyFont="1" applyBorder="1" applyAlignment="1" applyProtection="1">
      <alignment horizontal="center" vertical="center" wrapText="1"/>
    </xf>
    <xf numFmtId="0" fontId="26" fillId="0" borderId="30" xfId="50" applyFont="1" applyBorder="1" applyAlignment="1" applyProtection="1">
      <alignment horizontal="center" vertical="center" wrapText="1"/>
    </xf>
    <xf numFmtId="0" fontId="26" fillId="0" borderId="31" xfId="50" applyFont="1" applyBorder="1" applyAlignment="1" applyProtection="1">
      <alignment horizontal="center" vertical="center" wrapText="1"/>
    </xf>
    <xf numFmtId="14" fontId="26" fillId="30" borderId="14" xfId="50" applyNumberFormat="1" applyFont="1" applyFill="1" applyBorder="1" applyAlignment="1" applyProtection="1">
      <alignment horizontal="center" vertical="center"/>
    </xf>
    <xf numFmtId="14" fontId="26" fillId="30" borderId="22" xfId="50" applyNumberFormat="1" applyFont="1" applyFill="1" applyBorder="1" applyAlignment="1" applyProtection="1">
      <alignment horizontal="center" vertical="center"/>
    </xf>
    <xf numFmtId="0" fontId="27" fillId="0" borderId="29" xfId="50" applyFont="1" applyBorder="1" applyAlignment="1" applyProtection="1">
      <alignment horizontal="right" vertical="center"/>
    </xf>
    <xf numFmtId="0" fontId="27" fillId="0" borderId="30" xfId="50" applyFont="1" applyBorder="1" applyAlignment="1" applyProtection="1">
      <alignment horizontal="right" vertical="center"/>
    </xf>
    <xf numFmtId="0" fontId="27" fillId="0" borderId="26" xfId="50" applyFont="1" applyBorder="1" applyAlignment="1" applyProtection="1">
      <alignment horizontal="right" vertical="center"/>
    </xf>
    <xf numFmtId="0" fontId="26" fillId="0" borderId="14" xfId="50" applyFont="1" applyBorder="1" applyAlignment="1" applyProtection="1">
      <alignment horizontal="center" vertical="center"/>
    </xf>
    <xf numFmtId="0" fontId="26" fillId="0" borderId="22" xfId="50" applyFont="1" applyBorder="1" applyAlignment="1" applyProtection="1">
      <alignment horizontal="center" vertical="center"/>
    </xf>
    <xf numFmtId="0" fontId="26" fillId="28" borderId="14" xfId="50" applyFont="1" applyFill="1" applyBorder="1" applyAlignment="1" applyProtection="1">
      <alignment horizontal="center" vertical="center"/>
    </xf>
    <xf numFmtId="0" fontId="26" fillId="28" borderId="22" xfId="50" applyFont="1" applyFill="1" applyBorder="1" applyAlignment="1" applyProtection="1">
      <alignment horizontal="center" vertical="center"/>
    </xf>
    <xf numFmtId="168" fontId="26" fillId="29" borderId="14" xfId="31" applyNumberFormat="1" applyFont="1" applyFill="1" applyBorder="1" applyAlignment="1" applyProtection="1">
      <alignment horizontal="center" vertical="center"/>
    </xf>
    <xf numFmtId="168" fontId="26" fillId="29" borderId="22" xfId="31" applyNumberFormat="1" applyFont="1" applyFill="1" applyBorder="1" applyAlignment="1" applyProtection="1">
      <alignment horizontal="center" vertical="center"/>
    </xf>
    <xf numFmtId="0" fontId="26" fillId="0" borderId="30" xfId="50" applyFont="1" applyBorder="1" applyAlignment="1" applyProtection="1">
      <alignment horizontal="center" vertical="center"/>
    </xf>
    <xf numFmtId="0" fontId="26" fillId="0" borderId="31" xfId="50" applyFont="1" applyBorder="1" applyAlignment="1" applyProtection="1">
      <alignment horizontal="center" vertical="center"/>
    </xf>
    <xf numFmtId="168" fontId="26" fillId="0" borderId="38" xfId="31" applyNumberFormat="1" applyFont="1" applyBorder="1" applyAlignment="1" applyProtection="1">
      <alignment horizontal="center" vertical="center"/>
    </xf>
    <xf numFmtId="168" fontId="26" fillId="0" borderId="35" xfId="31" applyNumberFormat="1" applyFont="1" applyBorder="1" applyAlignment="1" applyProtection="1">
      <alignment horizontal="center" vertical="center"/>
    </xf>
    <xf numFmtId="0" fontId="26" fillId="0" borderId="32" xfId="50" applyFont="1" applyBorder="1" applyAlignment="1" applyProtection="1">
      <alignment horizontal="center" vertical="center" wrapText="1"/>
    </xf>
    <xf numFmtId="0" fontId="26" fillId="0" borderId="33" xfId="50" applyFont="1" applyBorder="1" applyAlignment="1" applyProtection="1">
      <alignment horizontal="justify" vertical="center" wrapText="1"/>
    </xf>
    <xf numFmtId="0" fontId="26" fillId="0" borderId="34" xfId="50" applyFont="1" applyBorder="1" applyAlignment="1" applyProtection="1">
      <alignment horizontal="justify" vertical="center" wrapText="1"/>
    </xf>
    <xf numFmtId="0" fontId="26" fillId="0" borderId="35" xfId="50" applyFont="1" applyBorder="1" applyAlignment="1" applyProtection="1">
      <alignment horizontal="justify" vertical="center" wrapText="1"/>
    </xf>
    <xf numFmtId="0" fontId="26" fillId="0" borderId="50" xfId="50" applyFont="1" applyBorder="1" applyAlignment="1" applyProtection="1">
      <alignment horizontal="justify" vertical="center" wrapText="1"/>
    </xf>
    <xf numFmtId="0" fontId="26" fillId="0" borderId="19" xfId="50" applyFont="1" applyBorder="1" applyAlignment="1" applyProtection="1">
      <alignment horizontal="justify" vertical="center" wrapText="1"/>
    </xf>
    <xf numFmtId="0" fontId="26" fillId="0" borderId="36" xfId="50" applyFont="1" applyBorder="1" applyAlignment="1" applyProtection="1">
      <alignment horizontal="justify" vertical="center" wrapText="1"/>
    </xf>
    <xf numFmtId="0" fontId="26" fillId="26" borderId="10" xfId="50" applyFont="1" applyFill="1" applyBorder="1" applyAlignment="1" applyProtection="1">
      <alignment horizontal="center" vertical="center"/>
    </xf>
    <xf numFmtId="0" fontId="26" fillId="0" borderId="17" xfId="50" applyFont="1" applyBorder="1" applyAlignment="1" applyProtection="1">
      <alignment horizontal="center" vertical="center"/>
    </xf>
    <xf numFmtId="0" fontId="26" fillId="0" borderId="20" xfId="50" applyFont="1" applyBorder="1" applyAlignment="1" applyProtection="1">
      <alignment horizontal="center" vertical="center"/>
    </xf>
    <xf numFmtId="0" fontId="26" fillId="0" borderId="21" xfId="50" applyFont="1" applyBorder="1" applyAlignment="1" applyProtection="1">
      <alignment horizontal="justify" vertical="center"/>
    </xf>
    <xf numFmtId="0" fontId="26" fillId="0" borderId="0" xfId="50" applyFont="1" applyBorder="1" applyAlignment="1" applyProtection="1">
      <alignment horizontal="justify" vertical="center"/>
    </xf>
    <xf numFmtId="0" fontId="26" fillId="0" borderId="22" xfId="50" applyFont="1" applyBorder="1" applyAlignment="1" applyProtection="1">
      <alignment horizontal="justify" vertical="center"/>
    </xf>
    <xf numFmtId="0" fontId="26" fillId="0" borderId="23" xfId="50" applyFont="1" applyBorder="1" applyAlignment="1" applyProtection="1">
      <alignment horizontal="justify" vertical="center"/>
    </xf>
    <xf numFmtId="0" fontId="26" fillId="0" borderId="24" xfId="50" applyFont="1" applyBorder="1" applyAlignment="1" applyProtection="1">
      <alignment horizontal="justify" vertical="center"/>
    </xf>
    <xf numFmtId="0" fontId="26" fillId="0" borderId="25" xfId="50" applyFont="1" applyBorder="1" applyAlignment="1" applyProtection="1">
      <alignment horizontal="justify" vertical="center"/>
    </xf>
    <xf numFmtId="0" fontId="26" fillId="27" borderId="12" xfId="50" applyFont="1" applyFill="1" applyBorder="1" applyAlignment="1" applyProtection="1">
      <alignment horizontal="center" vertical="center" wrapText="1"/>
    </xf>
    <xf numFmtId="0" fontId="26" fillId="27" borderId="26" xfId="50" applyFont="1" applyFill="1" applyBorder="1" applyAlignment="1" applyProtection="1">
      <alignment horizontal="center" vertical="center" wrapText="1"/>
    </xf>
    <xf numFmtId="0" fontId="26" fillId="27" borderId="27" xfId="50" applyFont="1" applyFill="1" applyBorder="1" applyAlignment="1" applyProtection="1">
      <alignment horizontal="center" vertical="center" wrapText="1"/>
    </xf>
    <xf numFmtId="0" fontId="26" fillId="27" borderId="28" xfId="50" applyFont="1" applyFill="1" applyBorder="1" applyAlignment="1" applyProtection="1">
      <alignment horizontal="center" vertical="center" wrapText="1"/>
    </xf>
    <xf numFmtId="0" fontId="26" fillId="0" borderId="17" xfId="50" applyFont="1" applyBorder="1" applyAlignment="1" applyProtection="1">
      <alignment horizontal="left" vertical="center"/>
    </xf>
    <xf numFmtId="0" fontId="26" fillId="0" borderId="18" xfId="50" applyFont="1" applyBorder="1" applyAlignment="1" applyProtection="1">
      <alignment horizontal="left" vertical="center"/>
    </xf>
    <xf numFmtId="0" fontId="26" fillId="0" borderId="20" xfId="50" applyFont="1" applyBorder="1" applyAlignment="1" applyProtection="1">
      <alignment horizontal="left" vertical="center"/>
    </xf>
    <xf numFmtId="0" fontId="30" fillId="41" borderId="55" xfId="0" applyFont="1" applyFill="1" applyBorder="1" applyAlignment="1" applyProtection="1">
      <alignment horizontal="center" vertical="center"/>
    </xf>
    <xf numFmtId="0" fontId="30" fillId="41" borderId="16" xfId="0" applyFont="1" applyFill="1" applyBorder="1" applyAlignment="1" applyProtection="1">
      <alignment horizontal="center" vertical="center"/>
    </xf>
    <xf numFmtId="0" fontId="30" fillId="41" borderId="69" xfId="0" applyFont="1" applyFill="1" applyBorder="1" applyAlignment="1" applyProtection="1">
      <alignment horizontal="center" vertical="center"/>
    </xf>
    <xf numFmtId="0" fontId="30" fillId="0" borderId="13" xfId="0" applyFont="1" applyBorder="1" applyAlignment="1" applyProtection="1">
      <alignment horizontal="center" vertical="center" wrapText="1"/>
    </xf>
    <xf numFmtId="0" fontId="30" fillId="0" borderId="11" xfId="0" applyFont="1" applyBorder="1" applyAlignment="1" applyProtection="1">
      <alignment horizontal="center" vertical="center" wrapText="1"/>
    </xf>
    <xf numFmtId="0" fontId="30" fillId="0" borderId="64" xfId="0" applyFont="1" applyBorder="1" applyAlignment="1" applyProtection="1">
      <alignment horizontal="center" vertical="center" wrapText="1"/>
    </xf>
    <xf numFmtId="0" fontId="30" fillId="39" borderId="61" xfId="50" applyFont="1" applyFill="1" applyBorder="1" applyAlignment="1" applyProtection="1">
      <alignment horizontal="center" vertical="center"/>
    </xf>
    <xf numFmtId="0" fontId="30" fillId="39" borderId="63" xfId="50" applyFont="1" applyFill="1" applyBorder="1" applyAlignment="1" applyProtection="1">
      <alignment horizontal="center" vertical="center"/>
    </xf>
    <xf numFmtId="0" fontId="30" fillId="39" borderId="62" xfId="50" applyFont="1" applyFill="1" applyBorder="1" applyAlignment="1" applyProtection="1">
      <alignment horizontal="center" vertical="center"/>
    </xf>
    <xf numFmtId="0" fontId="37" fillId="0" borderId="68" xfId="33" applyFont="1" applyBorder="1" applyAlignment="1">
      <alignment horizontal="left" vertical="center" wrapText="1"/>
    </xf>
    <xf numFmtId="0" fontId="37" fillId="0" borderId="24" xfId="33" applyFont="1" applyBorder="1" applyAlignment="1">
      <alignment horizontal="left" vertical="center" wrapText="1"/>
    </xf>
    <xf numFmtId="0" fontId="37" fillId="0" borderId="25" xfId="33" applyFont="1" applyBorder="1" applyAlignment="1">
      <alignment horizontal="left" vertical="center" wrapText="1"/>
    </xf>
    <xf numFmtId="0" fontId="26" fillId="0" borderId="54" xfId="0" applyFont="1" applyBorder="1" applyAlignment="1" applyProtection="1">
      <alignment horizontal="center" vertical="center" wrapText="1"/>
    </xf>
    <xf numFmtId="0" fontId="26" fillId="0" borderId="56" xfId="0" applyFont="1" applyBorder="1" applyAlignment="1" applyProtection="1">
      <alignment horizontal="center" vertical="center" wrapText="1"/>
    </xf>
    <xf numFmtId="0" fontId="26" fillId="0" borderId="72" xfId="0" applyFont="1" applyBorder="1" applyAlignment="1" applyProtection="1">
      <alignment horizontal="center" vertical="center" wrapText="1"/>
    </xf>
  </cellXfs>
  <cellStyles count="60">
    <cellStyle name="20% - Ênfase1" xfId="1" builtinId="30" customBuiltin="1"/>
    <cellStyle name="20% - Ênfase2" xfId="2" builtinId="34" customBuiltin="1"/>
    <cellStyle name="20% - Ênfase3" xfId="3" builtinId="38" customBuiltin="1"/>
    <cellStyle name="20% - Ênfase4" xfId="4" builtinId="42" customBuiltin="1"/>
    <cellStyle name="20% - Ênfase5" xfId="5" builtinId="46" customBuiltin="1"/>
    <cellStyle name="20% - Ênfase6" xfId="6" builtinId="50" customBuiltin="1"/>
    <cellStyle name="40% - Ênfase1" xfId="7" builtinId="31" customBuiltin="1"/>
    <cellStyle name="40% - Ênfase2" xfId="8" builtinId="35" customBuiltin="1"/>
    <cellStyle name="40% - Ênfase3" xfId="9" builtinId="39" customBuiltin="1"/>
    <cellStyle name="40% - Ênfase4" xfId="10" builtinId="43" customBuiltin="1"/>
    <cellStyle name="40% - Ênfase5" xfId="11" builtinId="47" customBuiltin="1"/>
    <cellStyle name="40% - Ênfase6" xfId="12" builtinId="51" customBuiltin="1"/>
    <cellStyle name="60% - Ênfase1" xfId="13" builtinId="32" customBuiltin="1"/>
    <cellStyle name="60% - Ênfase2" xfId="14" builtinId="36" customBuiltin="1"/>
    <cellStyle name="60% - Ênfase3" xfId="15" builtinId="40" customBuiltin="1"/>
    <cellStyle name="60% - Ênfase4" xfId="16" builtinId="44" customBuiltin="1"/>
    <cellStyle name="60% - Ênfase5" xfId="17" builtinId="48" customBuiltin="1"/>
    <cellStyle name="60% - Ênfase6" xfId="18" builtinId="52" customBuiltin="1"/>
    <cellStyle name="Bom" xfId="19" builtinId="26" customBuiltin="1"/>
    <cellStyle name="Cálculo" xfId="20" builtinId="22" customBuiltin="1"/>
    <cellStyle name="Célula de Verificação" xfId="21" builtinId="23" customBuiltin="1"/>
    <cellStyle name="Célula Vinculada" xfId="22" builtinId="24" customBuiltin="1"/>
    <cellStyle name="Ênfase1" xfId="23" builtinId="29" customBuiltin="1"/>
    <cellStyle name="Ênfase2" xfId="24" builtinId="33" customBuiltin="1"/>
    <cellStyle name="Ênfase3" xfId="25" builtinId="37" customBuiltin="1"/>
    <cellStyle name="Ênfase4" xfId="26" builtinId="41" customBuiltin="1"/>
    <cellStyle name="Ênfase5" xfId="27" builtinId="45" customBuiltin="1"/>
    <cellStyle name="Ênfase6" xfId="28" builtinId="49" customBuiltin="1"/>
    <cellStyle name="Entrada" xfId="29" builtinId="20" customBuiltin="1"/>
    <cellStyle name="Incorreto" xfId="30" builtinId="27" customBuiltin="1"/>
    <cellStyle name="Moeda 2" xfId="47"/>
    <cellStyle name="Moeda 3" xfId="31"/>
    <cellStyle name="Moeda 4" xfId="59"/>
    <cellStyle name="Moeda_ITEM 1 - COLETA" xfId="46"/>
    <cellStyle name="Neutra" xfId="32" builtinId="28" customBuiltin="1"/>
    <cellStyle name="Normal" xfId="0" builtinId="0"/>
    <cellStyle name="Normal 2" xfId="33"/>
    <cellStyle name="Normal 3" xfId="48"/>
    <cellStyle name="Normal 4" xfId="53"/>
    <cellStyle name="Normal 4 2" xfId="56"/>
    <cellStyle name="Normal 5" xfId="50"/>
    <cellStyle name="Normal 6" xfId="54"/>
    <cellStyle name="Normal 7" xfId="58"/>
    <cellStyle name="Nota" xfId="34" builtinId="10" customBuiltin="1"/>
    <cellStyle name="Porcentagem" xfId="52" builtinId="5"/>
    <cellStyle name="Porcentagem 2" xfId="35"/>
    <cellStyle name="Saída" xfId="36" builtinId="21" customBuiltin="1"/>
    <cellStyle name="TableStyleLight1" xfId="55"/>
    <cellStyle name="Texto de Aviso" xfId="37" builtinId="11" customBuiltin="1"/>
    <cellStyle name="Texto Explicativo" xfId="38" builtinId="53" customBuiltin="1"/>
    <cellStyle name="Título" xfId="39" builtinId="15" customBuiltin="1"/>
    <cellStyle name="Título 1" xfId="40" builtinId="16" customBuiltin="1"/>
    <cellStyle name="Título 2" xfId="41" builtinId="17" customBuiltin="1"/>
    <cellStyle name="Título 3" xfId="42" builtinId="18" customBuiltin="1"/>
    <cellStyle name="Título 4" xfId="43" builtinId="19" customBuiltin="1"/>
    <cellStyle name="Título 5" xfId="44"/>
    <cellStyle name="Total" xfId="45" builtinId="25" customBuiltin="1"/>
    <cellStyle name="Vírgula 2" xfId="49"/>
    <cellStyle name="Vírgula 3" xfId="51"/>
    <cellStyle name="Vírgula 3 2" xfId="57"/>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E6E6E6"/>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8EA9D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Escritório">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8"/>
  <sheetViews>
    <sheetView tabSelected="1" view="pageBreakPreview" zoomScale="90" zoomScaleNormal="100" zoomScaleSheetLayoutView="90" workbookViewId="0">
      <selection activeCell="B7" sqref="B7"/>
    </sheetView>
  </sheetViews>
  <sheetFormatPr defaultRowHeight="12.75" x14ac:dyDescent="0.2"/>
  <cols>
    <col min="1" max="1" width="33.7109375" style="147" customWidth="1"/>
    <col min="2" max="2" width="98.7109375" customWidth="1"/>
  </cols>
  <sheetData>
    <row r="1" spans="1:2" x14ac:dyDescent="0.2">
      <c r="A1" s="171" t="s">
        <v>157</v>
      </c>
      <c r="B1" s="172"/>
    </row>
    <row r="2" spans="1:2" ht="13.5" thickBot="1" x14ac:dyDescent="0.25">
      <c r="A2" s="173"/>
      <c r="B2" s="174"/>
    </row>
    <row r="3" spans="1:2" ht="31.5" x14ac:dyDescent="0.2">
      <c r="A3" s="175"/>
      <c r="B3" s="139" t="s">
        <v>183</v>
      </c>
    </row>
    <row r="4" spans="1:2" ht="45" x14ac:dyDescent="0.2">
      <c r="A4" s="175"/>
      <c r="B4" s="128" t="s">
        <v>180</v>
      </c>
    </row>
    <row r="5" spans="1:2" ht="45" x14ac:dyDescent="0.2">
      <c r="A5" s="175"/>
      <c r="B5" s="128" t="s">
        <v>181</v>
      </c>
    </row>
    <row r="6" spans="1:2" ht="30" x14ac:dyDescent="0.2">
      <c r="A6" s="176"/>
      <c r="B6" s="128" t="s">
        <v>182</v>
      </c>
    </row>
    <row r="7" spans="1:2" ht="61.5" x14ac:dyDescent="0.2">
      <c r="A7" s="176"/>
      <c r="B7" s="128" t="s">
        <v>212</v>
      </c>
    </row>
    <row r="8" spans="1:2" ht="45" x14ac:dyDescent="0.2">
      <c r="A8" s="176"/>
      <c r="B8" s="128" t="s">
        <v>184</v>
      </c>
    </row>
    <row r="9" spans="1:2" ht="60" x14ac:dyDescent="0.2">
      <c r="A9" s="140" t="s">
        <v>158</v>
      </c>
      <c r="B9" s="132" t="s">
        <v>185</v>
      </c>
    </row>
    <row r="10" spans="1:2" ht="31.5" x14ac:dyDescent="0.2">
      <c r="A10" s="143" t="s">
        <v>159</v>
      </c>
      <c r="B10" s="137" t="s">
        <v>178</v>
      </c>
    </row>
    <row r="11" spans="1:2" ht="45" x14ac:dyDescent="0.2">
      <c r="A11" s="143" t="s">
        <v>160</v>
      </c>
      <c r="B11" s="137" t="s">
        <v>186</v>
      </c>
    </row>
    <row r="12" spans="1:2" ht="165.75" x14ac:dyDescent="0.2">
      <c r="A12" s="143" t="s">
        <v>161</v>
      </c>
      <c r="B12" s="129" t="s">
        <v>187</v>
      </c>
    </row>
    <row r="13" spans="1:2" ht="45" x14ac:dyDescent="0.2">
      <c r="A13" s="143" t="s">
        <v>162</v>
      </c>
      <c r="B13" s="137" t="s">
        <v>163</v>
      </c>
    </row>
    <row r="14" spans="1:2" ht="76.5" x14ac:dyDescent="0.2">
      <c r="A14" s="140" t="s">
        <v>2</v>
      </c>
      <c r="B14" s="132" t="s">
        <v>209</v>
      </c>
    </row>
    <row r="15" spans="1:2" ht="31.5" x14ac:dyDescent="0.2">
      <c r="A15" s="142" t="s">
        <v>164</v>
      </c>
      <c r="B15" s="130" t="s">
        <v>189</v>
      </c>
    </row>
    <row r="16" spans="1:2" ht="45" x14ac:dyDescent="0.2">
      <c r="A16" s="146" t="s">
        <v>165</v>
      </c>
      <c r="B16" s="141" t="s">
        <v>188</v>
      </c>
    </row>
    <row r="17" spans="1:2" ht="90.75" x14ac:dyDescent="0.2">
      <c r="A17" s="142" t="s">
        <v>166</v>
      </c>
      <c r="B17" s="131" t="s">
        <v>190</v>
      </c>
    </row>
    <row r="18" spans="1:2" ht="60.75" x14ac:dyDescent="0.2">
      <c r="A18" s="143" t="s">
        <v>167</v>
      </c>
      <c r="B18" s="132" t="s">
        <v>191</v>
      </c>
    </row>
    <row r="19" spans="1:2" ht="30" x14ac:dyDescent="0.2">
      <c r="A19" s="143" t="s">
        <v>168</v>
      </c>
      <c r="B19" s="133" t="s">
        <v>169</v>
      </c>
    </row>
    <row r="20" spans="1:2" ht="90.75" x14ac:dyDescent="0.2">
      <c r="A20" s="143" t="s">
        <v>194</v>
      </c>
      <c r="B20" s="132" t="s">
        <v>192</v>
      </c>
    </row>
    <row r="21" spans="1:2" ht="150" x14ac:dyDescent="0.2">
      <c r="A21" s="134" t="s">
        <v>170</v>
      </c>
      <c r="B21" s="135" t="s">
        <v>193</v>
      </c>
    </row>
    <row r="22" spans="1:2" ht="135" x14ac:dyDescent="0.2">
      <c r="A22" s="136" t="s">
        <v>171</v>
      </c>
      <c r="B22" s="137" t="s">
        <v>172</v>
      </c>
    </row>
    <row r="23" spans="1:2" ht="150" x14ac:dyDescent="0.2">
      <c r="A23" s="136" t="s">
        <v>173</v>
      </c>
      <c r="B23" s="137" t="s">
        <v>174</v>
      </c>
    </row>
    <row r="24" spans="1:2" ht="47.25" x14ac:dyDescent="0.2">
      <c r="A24" s="134" t="s">
        <v>175</v>
      </c>
      <c r="B24" s="138" t="s">
        <v>176</v>
      </c>
    </row>
    <row r="25" spans="1:2" x14ac:dyDescent="0.2">
      <c r="A25" s="163" t="s">
        <v>177</v>
      </c>
      <c r="B25" s="164"/>
    </row>
    <row r="26" spans="1:2" x14ac:dyDescent="0.2">
      <c r="A26" s="165"/>
      <c r="B26" s="166"/>
    </row>
    <row r="27" spans="1:2" x14ac:dyDescent="0.2">
      <c r="A27" s="167" t="s">
        <v>179</v>
      </c>
      <c r="B27" s="168"/>
    </row>
    <row r="28" spans="1:2" x14ac:dyDescent="0.2">
      <c r="A28" s="167"/>
      <c r="B28" s="168"/>
    </row>
    <row r="29" spans="1:2" x14ac:dyDescent="0.2">
      <c r="A29" s="167"/>
      <c r="B29" s="168"/>
    </row>
    <row r="30" spans="1:2" x14ac:dyDescent="0.2">
      <c r="A30" s="167"/>
      <c r="B30" s="168"/>
    </row>
    <row r="31" spans="1:2" x14ac:dyDescent="0.2">
      <c r="A31" s="167"/>
      <c r="B31" s="168"/>
    </row>
    <row r="32" spans="1:2" x14ac:dyDescent="0.2">
      <c r="A32" s="167"/>
      <c r="B32" s="168"/>
    </row>
    <row r="33" spans="1:2" x14ac:dyDescent="0.2">
      <c r="A33" s="167"/>
      <c r="B33" s="168"/>
    </row>
    <row r="34" spans="1:2" x14ac:dyDescent="0.2">
      <c r="A34" s="167"/>
      <c r="B34" s="168"/>
    </row>
    <row r="35" spans="1:2" x14ac:dyDescent="0.2">
      <c r="A35" s="167"/>
      <c r="B35" s="168"/>
    </row>
    <row r="36" spans="1:2" x14ac:dyDescent="0.2">
      <c r="A36" s="167"/>
      <c r="B36" s="168"/>
    </row>
    <row r="37" spans="1:2" x14ac:dyDescent="0.2">
      <c r="A37" s="167"/>
      <c r="B37" s="168"/>
    </row>
    <row r="38" spans="1:2" ht="13.5" thickBot="1" x14ac:dyDescent="0.25">
      <c r="A38" s="169"/>
      <c r="B38" s="170"/>
    </row>
  </sheetData>
  <mergeCells count="4">
    <mergeCell ref="A25:B26"/>
    <mergeCell ref="A27:B38"/>
    <mergeCell ref="A1:B2"/>
    <mergeCell ref="A3:A8"/>
  </mergeCells>
  <printOptions horizontalCentered="1" verticalCentered="1"/>
  <pageMargins left="0.78740157480314965" right="0.39370078740157483" top="0.39370078740157483" bottom="0.39370078740157483" header="0.31496062992125984" footer="0.31496062992125984"/>
  <pageSetup paperSize="9" scale="47" orientation="portrait" r:id="rId1"/>
  <headerFooter>
    <oddHeader>&amp;RPlanilha MODELO - LICITANTE</oddHeader>
    <oddFooter>&amp;A&amp;RPágina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
  <dimension ref="A1:L10"/>
  <sheetViews>
    <sheetView view="pageBreakPreview" zoomScaleNormal="85" zoomScaleSheetLayoutView="100" workbookViewId="0">
      <selection activeCell="A7" sqref="A7"/>
    </sheetView>
  </sheetViews>
  <sheetFormatPr defaultRowHeight="12.75" x14ac:dyDescent="0.2"/>
  <cols>
    <col min="1" max="1" width="43.7109375" style="93" customWidth="1"/>
    <col min="2" max="2" width="11" style="93" customWidth="1"/>
    <col min="3" max="3" width="13.85546875" style="93" bestFit="1" customWidth="1"/>
    <col min="4" max="4" width="8.5703125" style="93" bestFit="1" customWidth="1"/>
    <col min="5" max="5" width="12.7109375" style="93" bestFit="1" customWidth="1"/>
    <col min="6" max="6" width="10.5703125" style="93" bestFit="1" customWidth="1"/>
    <col min="7" max="7" width="9.140625" style="93"/>
    <col min="8" max="8" width="37" style="93" bestFit="1" customWidth="1"/>
    <col min="9" max="239" width="9.140625" style="93"/>
    <col min="240" max="240" width="13.5703125" style="93" customWidth="1"/>
    <col min="241" max="241" width="12.85546875" style="93" customWidth="1"/>
    <col min="242" max="242" width="15" style="93" customWidth="1"/>
    <col min="243" max="244" width="13.42578125" style="93" customWidth="1"/>
    <col min="245" max="495" width="9.140625" style="93"/>
    <col min="496" max="496" width="13.5703125" style="93" customWidth="1"/>
    <col min="497" max="497" width="12.85546875" style="93" customWidth="1"/>
    <col min="498" max="498" width="15" style="93" customWidth="1"/>
    <col min="499" max="500" width="13.42578125" style="93" customWidth="1"/>
    <col min="501" max="751" width="9.140625" style="93"/>
    <col min="752" max="752" width="13.5703125" style="93" customWidth="1"/>
    <col min="753" max="753" width="12.85546875" style="93" customWidth="1"/>
    <col min="754" max="754" width="15" style="93" customWidth="1"/>
    <col min="755" max="756" width="13.42578125" style="93" customWidth="1"/>
    <col min="757" max="1007" width="9.140625" style="93"/>
    <col min="1008" max="1008" width="13.5703125" style="93" customWidth="1"/>
    <col min="1009" max="1009" width="12.85546875" style="93" customWidth="1"/>
    <col min="1010" max="1010" width="15" style="93" customWidth="1"/>
    <col min="1011" max="1012" width="13.42578125" style="93" customWidth="1"/>
    <col min="1013" max="1263" width="9.140625" style="93"/>
    <col min="1264" max="1264" width="13.5703125" style="93" customWidth="1"/>
    <col min="1265" max="1265" width="12.85546875" style="93" customWidth="1"/>
    <col min="1266" max="1266" width="15" style="93" customWidth="1"/>
    <col min="1267" max="1268" width="13.42578125" style="93" customWidth="1"/>
    <col min="1269" max="1519" width="9.140625" style="93"/>
    <col min="1520" max="1520" width="13.5703125" style="93" customWidth="1"/>
    <col min="1521" max="1521" width="12.85546875" style="93" customWidth="1"/>
    <col min="1522" max="1522" width="15" style="93" customWidth="1"/>
    <col min="1523" max="1524" width="13.42578125" style="93" customWidth="1"/>
    <col min="1525" max="1775" width="9.140625" style="93"/>
    <col min="1776" max="1776" width="13.5703125" style="93" customWidth="1"/>
    <col min="1777" max="1777" width="12.85546875" style="93" customWidth="1"/>
    <col min="1778" max="1778" width="15" style="93" customWidth="1"/>
    <col min="1779" max="1780" width="13.42578125" style="93" customWidth="1"/>
    <col min="1781" max="2031" width="9.140625" style="93"/>
    <col min="2032" max="2032" width="13.5703125" style="93" customWidth="1"/>
    <col min="2033" max="2033" width="12.85546875" style="93" customWidth="1"/>
    <col min="2034" max="2034" width="15" style="93" customWidth="1"/>
    <col min="2035" max="2036" width="13.42578125" style="93" customWidth="1"/>
    <col min="2037" max="2287" width="9.140625" style="93"/>
    <col min="2288" max="2288" width="13.5703125" style="93" customWidth="1"/>
    <col min="2289" max="2289" width="12.85546875" style="93" customWidth="1"/>
    <col min="2290" max="2290" width="15" style="93" customWidth="1"/>
    <col min="2291" max="2292" width="13.42578125" style="93" customWidth="1"/>
    <col min="2293" max="2543" width="9.140625" style="93"/>
    <col min="2544" max="2544" width="13.5703125" style="93" customWidth="1"/>
    <col min="2545" max="2545" width="12.85546875" style="93" customWidth="1"/>
    <col min="2546" max="2546" width="15" style="93" customWidth="1"/>
    <col min="2547" max="2548" width="13.42578125" style="93" customWidth="1"/>
    <col min="2549" max="2799" width="9.140625" style="93"/>
    <col min="2800" max="2800" width="13.5703125" style="93" customWidth="1"/>
    <col min="2801" max="2801" width="12.85546875" style="93" customWidth="1"/>
    <col min="2802" max="2802" width="15" style="93" customWidth="1"/>
    <col min="2803" max="2804" width="13.42578125" style="93" customWidth="1"/>
    <col min="2805" max="3055" width="9.140625" style="93"/>
    <col min="3056" max="3056" width="13.5703125" style="93" customWidth="1"/>
    <col min="3057" max="3057" width="12.85546875" style="93" customWidth="1"/>
    <col min="3058" max="3058" width="15" style="93" customWidth="1"/>
    <col min="3059" max="3060" width="13.42578125" style="93" customWidth="1"/>
    <col min="3061" max="3311" width="9.140625" style="93"/>
    <col min="3312" max="3312" width="13.5703125" style="93" customWidth="1"/>
    <col min="3313" max="3313" width="12.85546875" style="93" customWidth="1"/>
    <col min="3314" max="3314" width="15" style="93" customWidth="1"/>
    <col min="3315" max="3316" width="13.42578125" style="93" customWidth="1"/>
    <col min="3317" max="3567" width="9.140625" style="93"/>
    <col min="3568" max="3568" width="13.5703125" style="93" customWidth="1"/>
    <col min="3569" max="3569" width="12.85546875" style="93" customWidth="1"/>
    <col min="3570" max="3570" width="15" style="93" customWidth="1"/>
    <col min="3571" max="3572" width="13.42578125" style="93" customWidth="1"/>
    <col min="3573" max="3823" width="9.140625" style="93"/>
    <col min="3824" max="3824" width="13.5703125" style="93" customWidth="1"/>
    <col min="3825" max="3825" width="12.85546875" style="93" customWidth="1"/>
    <col min="3826" max="3826" width="15" style="93" customWidth="1"/>
    <col min="3827" max="3828" width="13.42578125" style="93" customWidth="1"/>
    <col min="3829" max="4079" width="9.140625" style="93"/>
    <col min="4080" max="4080" width="13.5703125" style="93" customWidth="1"/>
    <col min="4081" max="4081" width="12.85546875" style="93" customWidth="1"/>
    <col min="4082" max="4082" width="15" style="93" customWidth="1"/>
    <col min="4083" max="4084" width="13.42578125" style="93" customWidth="1"/>
    <col min="4085" max="4335" width="9.140625" style="93"/>
    <col min="4336" max="4336" width="13.5703125" style="93" customWidth="1"/>
    <col min="4337" max="4337" width="12.85546875" style="93" customWidth="1"/>
    <col min="4338" max="4338" width="15" style="93" customWidth="1"/>
    <col min="4339" max="4340" width="13.42578125" style="93" customWidth="1"/>
    <col min="4341" max="4591" width="9.140625" style="93"/>
    <col min="4592" max="4592" width="13.5703125" style="93" customWidth="1"/>
    <col min="4593" max="4593" width="12.85546875" style="93" customWidth="1"/>
    <col min="4594" max="4594" width="15" style="93" customWidth="1"/>
    <col min="4595" max="4596" width="13.42578125" style="93" customWidth="1"/>
    <col min="4597" max="4847" width="9.140625" style="93"/>
    <col min="4848" max="4848" width="13.5703125" style="93" customWidth="1"/>
    <col min="4849" max="4849" width="12.85546875" style="93" customWidth="1"/>
    <col min="4850" max="4850" width="15" style="93" customWidth="1"/>
    <col min="4851" max="4852" width="13.42578125" style="93" customWidth="1"/>
    <col min="4853" max="5103" width="9.140625" style="93"/>
    <col min="5104" max="5104" width="13.5703125" style="93" customWidth="1"/>
    <col min="5105" max="5105" width="12.85546875" style="93" customWidth="1"/>
    <col min="5106" max="5106" width="15" style="93" customWidth="1"/>
    <col min="5107" max="5108" width="13.42578125" style="93" customWidth="1"/>
    <col min="5109" max="5359" width="9.140625" style="93"/>
    <col min="5360" max="5360" width="13.5703125" style="93" customWidth="1"/>
    <col min="5361" max="5361" width="12.85546875" style="93" customWidth="1"/>
    <col min="5362" max="5362" width="15" style="93" customWidth="1"/>
    <col min="5363" max="5364" width="13.42578125" style="93" customWidth="1"/>
    <col min="5365" max="5615" width="9.140625" style="93"/>
    <col min="5616" max="5616" width="13.5703125" style="93" customWidth="1"/>
    <col min="5617" max="5617" width="12.85546875" style="93" customWidth="1"/>
    <col min="5618" max="5618" width="15" style="93" customWidth="1"/>
    <col min="5619" max="5620" width="13.42578125" style="93" customWidth="1"/>
    <col min="5621" max="5871" width="9.140625" style="93"/>
    <col min="5872" max="5872" width="13.5703125" style="93" customWidth="1"/>
    <col min="5873" max="5873" width="12.85546875" style="93" customWidth="1"/>
    <col min="5874" max="5874" width="15" style="93" customWidth="1"/>
    <col min="5875" max="5876" width="13.42578125" style="93" customWidth="1"/>
    <col min="5877" max="6127" width="9.140625" style="93"/>
    <col min="6128" max="6128" width="13.5703125" style="93" customWidth="1"/>
    <col min="6129" max="6129" width="12.85546875" style="93" customWidth="1"/>
    <col min="6130" max="6130" width="15" style="93" customWidth="1"/>
    <col min="6131" max="6132" width="13.42578125" style="93" customWidth="1"/>
    <col min="6133" max="6383" width="9.140625" style="93"/>
    <col min="6384" max="6384" width="13.5703125" style="93" customWidth="1"/>
    <col min="6385" max="6385" width="12.85546875" style="93" customWidth="1"/>
    <col min="6386" max="6386" width="15" style="93" customWidth="1"/>
    <col min="6387" max="6388" width="13.42578125" style="93" customWidth="1"/>
    <col min="6389" max="6639" width="9.140625" style="93"/>
    <col min="6640" max="6640" width="13.5703125" style="93" customWidth="1"/>
    <col min="6641" max="6641" width="12.85546875" style="93" customWidth="1"/>
    <col min="6642" max="6642" width="15" style="93" customWidth="1"/>
    <col min="6643" max="6644" width="13.42578125" style="93" customWidth="1"/>
    <col min="6645" max="6895" width="9.140625" style="93"/>
    <col min="6896" max="6896" width="13.5703125" style="93" customWidth="1"/>
    <col min="6897" max="6897" width="12.85546875" style="93" customWidth="1"/>
    <col min="6898" max="6898" width="15" style="93" customWidth="1"/>
    <col min="6899" max="6900" width="13.42578125" style="93" customWidth="1"/>
    <col min="6901" max="7151" width="9.140625" style="93"/>
    <col min="7152" max="7152" width="13.5703125" style="93" customWidth="1"/>
    <col min="7153" max="7153" width="12.85546875" style="93" customWidth="1"/>
    <col min="7154" max="7154" width="15" style="93" customWidth="1"/>
    <col min="7155" max="7156" width="13.42578125" style="93" customWidth="1"/>
    <col min="7157" max="7407" width="9.140625" style="93"/>
    <col min="7408" max="7408" width="13.5703125" style="93" customWidth="1"/>
    <col min="7409" max="7409" width="12.85546875" style="93" customWidth="1"/>
    <col min="7410" max="7410" width="15" style="93" customWidth="1"/>
    <col min="7411" max="7412" width="13.42578125" style="93" customWidth="1"/>
    <col min="7413" max="7663" width="9.140625" style="93"/>
    <col min="7664" max="7664" width="13.5703125" style="93" customWidth="1"/>
    <col min="7665" max="7665" width="12.85546875" style="93" customWidth="1"/>
    <col min="7666" max="7666" width="15" style="93" customWidth="1"/>
    <col min="7667" max="7668" width="13.42578125" style="93" customWidth="1"/>
    <col min="7669" max="7919" width="9.140625" style="93"/>
    <col min="7920" max="7920" width="13.5703125" style="93" customWidth="1"/>
    <col min="7921" max="7921" width="12.85546875" style="93" customWidth="1"/>
    <col min="7922" max="7922" width="15" style="93" customWidth="1"/>
    <col min="7923" max="7924" width="13.42578125" style="93" customWidth="1"/>
    <col min="7925" max="8175" width="9.140625" style="93"/>
    <col min="8176" max="8176" width="13.5703125" style="93" customWidth="1"/>
    <col min="8177" max="8177" width="12.85546875" style="93" customWidth="1"/>
    <col min="8178" max="8178" width="15" style="93" customWidth="1"/>
    <col min="8179" max="8180" width="13.42578125" style="93" customWidth="1"/>
    <col min="8181" max="8431" width="9.140625" style="93"/>
    <col min="8432" max="8432" width="13.5703125" style="93" customWidth="1"/>
    <col min="8433" max="8433" width="12.85546875" style="93" customWidth="1"/>
    <col min="8434" max="8434" width="15" style="93" customWidth="1"/>
    <col min="8435" max="8436" width="13.42578125" style="93" customWidth="1"/>
    <col min="8437" max="8687" width="9.140625" style="93"/>
    <col min="8688" max="8688" width="13.5703125" style="93" customWidth="1"/>
    <col min="8689" max="8689" width="12.85546875" style="93" customWidth="1"/>
    <col min="8690" max="8690" width="15" style="93" customWidth="1"/>
    <col min="8691" max="8692" width="13.42578125" style="93" customWidth="1"/>
    <col min="8693" max="8943" width="9.140625" style="93"/>
    <col min="8944" max="8944" width="13.5703125" style="93" customWidth="1"/>
    <col min="8945" max="8945" width="12.85546875" style="93" customWidth="1"/>
    <col min="8946" max="8946" width="15" style="93" customWidth="1"/>
    <col min="8947" max="8948" width="13.42578125" style="93" customWidth="1"/>
    <col min="8949" max="9199" width="9.140625" style="93"/>
    <col min="9200" max="9200" width="13.5703125" style="93" customWidth="1"/>
    <col min="9201" max="9201" width="12.85546875" style="93" customWidth="1"/>
    <col min="9202" max="9202" width="15" style="93" customWidth="1"/>
    <col min="9203" max="9204" width="13.42578125" style="93" customWidth="1"/>
    <col min="9205" max="9455" width="9.140625" style="93"/>
    <col min="9456" max="9456" width="13.5703125" style="93" customWidth="1"/>
    <col min="9457" max="9457" width="12.85546875" style="93" customWidth="1"/>
    <col min="9458" max="9458" width="15" style="93" customWidth="1"/>
    <col min="9459" max="9460" width="13.42578125" style="93" customWidth="1"/>
    <col min="9461" max="9711" width="9.140625" style="93"/>
    <col min="9712" max="9712" width="13.5703125" style="93" customWidth="1"/>
    <col min="9713" max="9713" width="12.85546875" style="93" customWidth="1"/>
    <col min="9714" max="9714" width="15" style="93" customWidth="1"/>
    <col min="9715" max="9716" width="13.42578125" style="93" customWidth="1"/>
    <col min="9717" max="9967" width="9.140625" style="93"/>
    <col min="9968" max="9968" width="13.5703125" style="93" customWidth="1"/>
    <col min="9969" max="9969" width="12.85546875" style="93" customWidth="1"/>
    <col min="9970" max="9970" width="15" style="93" customWidth="1"/>
    <col min="9971" max="9972" width="13.42578125" style="93" customWidth="1"/>
    <col min="9973" max="10223" width="9.140625" style="93"/>
    <col min="10224" max="10224" width="13.5703125" style="93" customWidth="1"/>
    <col min="10225" max="10225" width="12.85546875" style="93" customWidth="1"/>
    <col min="10226" max="10226" width="15" style="93" customWidth="1"/>
    <col min="10227" max="10228" width="13.42578125" style="93" customWidth="1"/>
    <col min="10229" max="10479" width="9.140625" style="93"/>
    <col min="10480" max="10480" width="13.5703125" style="93" customWidth="1"/>
    <col min="10481" max="10481" width="12.85546875" style="93" customWidth="1"/>
    <col min="10482" max="10482" width="15" style="93" customWidth="1"/>
    <col min="10483" max="10484" width="13.42578125" style="93" customWidth="1"/>
    <col min="10485" max="10735" width="9.140625" style="93"/>
    <col min="10736" max="10736" width="13.5703125" style="93" customWidth="1"/>
    <col min="10737" max="10737" width="12.85546875" style="93" customWidth="1"/>
    <col min="10738" max="10738" width="15" style="93" customWidth="1"/>
    <col min="10739" max="10740" width="13.42578125" style="93" customWidth="1"/>
    <col min="10741" max="10991" width="9.140625" style="93"/>
    <col min="10992" max="10992" width="13.5703125" style="93" customWidth="1"/>
    <col min="10993" max="10993" width="12.85546875" style="93" customWidth="1"/>
    <col min="10994" max="10994" width="15" style="93" customWidth="1"/>
    <col min="10995" max="10996" width="13.42578125" style="93" customWidth="1"/>
    <col min="10997" max="11247" width="9.140625" style="93"/>
    <col min="11248" max="11248" width="13.5703125" style="93" customWidth="1"/>
    <col min="11249" max="11249" width="12.85546875" style="93" customWidth="1"/>
    <col min="11250" max="11250" width="15" style="93" customWidth="1"/>
    <col min="11251" max="11252" width="13.42578125" style="93" customWidth="1"/>
    <col min="11253" max="11503" width="9.140625" style="93"/>
    <col min="11504" max="11504" width="13.5703125" style="93" customWidth="1"/>
    <col min="11505" max="11505" width="12.85546875" style="93" customWidth="1"/>
    <col min="11506" max="11506" width="15" style="93" customWidth="1"/>
    <col min="11507" max="11508" width="13.42578125" style="93" customWidth="1"/>
    <col min="11509" max="11759" width="9.140625" style="93"/>
    <col min="11760" max="11760" width="13.5703125" style="93" customWidth="1"/>
    <col min="11761" max="11761" width="12.85546875" style="93" customWidth="1"/>
    <col min="11762" max="11762" width="15" style="93" customWidth="1"/>
    <col min="11763" max="11764" width="13.42578125" style="93" customWidth="1"/>
    <col min="11765" max="12015" width="9.140625" style="93"/>
    <col min="12016" max="12016" width="13.5703125" style="93" customWidth="1"/>
    <col min="12017" max="12017" width="12.85546875" style="93" customWidth="1"/>
    <col min="12018" max="12018" width="15" style="93" customWidth="1"/>
    <col min="12019" max="12020" width="13.42578125" style="93" customWidth="1"/>
    <col min="12021" max="12271" width="9.140625" style="93"/>
    <col min="12272" max="12272" width="13.5703125" style="93" customWidth="1"/>
    <col min="12273" max="12273" width="12.85546875" style="93" customWidth="1"/>
    <col min="12274" max="12274" width="15" style="93" customWidth="1"/>
    <col min="12275" max="12276" width="13.42578125" style="93" customWidth="1"/>
    <col min="12277" max="12527" width="9.140625" style="93"/>
    <col min="12528" max="12528" width="13.5703125" style="93" customWidth="1"/>
    <col min="12529" max="12529" width="12.85546875" style="93" customWidth="1"/>
    <col min="12530" max="12530" width="15" style="93" customWidth="1"/>
    <col min="12531" max="12532" width="13.42578125" style="93" customWidth="1"/>
    <col min="12533" max="12783" width="9.140625" style="93"/>
    <col min="12784" max="12784" width="13.5703125" style="93" customWidth="1"/>
    <col min="12785" max="12785" width="12.85546875" style="93" customWidth="1"/>
    <col min="12786" max="12786" width="15" style="93" customWidth="1"/>
    <col min="12787" max="12788" width="13.42578125" style="93" customWidth="1"/>
    <col min="12789" max="13039" width="9.140625" style="93"/>
    <col min="13040" max="13040" width="13.5703125" style="93" customWidth="1"/>
    <col min="13041" max="13041" width="12.85546875" style="93" customWidth="1"/>
    <col min="13042" max="13042" width="15" style="93" customWidth="1"/>
    <col min="13043" max="13044" width="13.42578125" style="93" customWidth="1"/>
    <col min="13045" max="13295" width="9.140625" style="93"/>
    <col min="13296" max="13296" width="13.5703125" style="93" customWidth="1"/>
    <col min="13297" max="13297" width="12.85546875" style="93" customWidth="1"/>
    <col min="13298" max="13298" width="15" style="93" customWidth="1"/>
    <col min="13299" max="13300" width="13.42578125" style="93" customWidth="1"/>
    <col min="13301" max="13551" width="9.140625" style="93"/>
    <col min="13552" max="13552" width="13.5703125" style="93" customWidth="1"/>
    <col min="13553" max="13553" width="12.85546875" style="93" customWidth="1"/>
    <col min="13554" max="13554" width="15" style="93" customWidth="1"/>
    <col min="13555" max="13556" width="13.42578125" style="93" customWidth="1"/>
    <col min="13557" max="13807" width="9.140625" style="93"/>
    <col min="13808" max="13808" width="13.5703125" style="93" customWidth="1"/>
    <col min="13809" max="13809" width="12.85546875" style="93" customWidth="1"/>
    <col min="13810" max="13810" width="15" style="93" customWidth="1"/>
    <col min="13811" max="13812" width="13.42578125" style="93" customWidth="1"/>
    <col min="13813" max="14063" width="9.140625" style="93"/>
    <col min="14064" max="14064" width="13.5703125" style="93" customWidth="1"/>
    <col min="14065" max="14065" width="12.85546875" style="93" customWidth="1"/>
    <col min="14066" max="14066" width="15" style="93" customWidth="1"/>
    <col min="14067" max="14068" width="13.42578125" style="93" customWidth="1"/>
    <col min="14069" max="14319" width="9.140625" style="93"/>
    <col min="14320" max="14320" width="13.5703125" style="93" customWidth="1"/>
    <col min="14321" max="14321" width="12.85546875" style="93" customWidth="1"/>
    <col min="14322" max="14322" width="15" style="93" customWidth="1"/>
    <col min="14323" max="14324" width="13.42578125" style="93" customWidth="1"/>
    <col min="14325" max="14575" width="9.140625" style="93"/>
    <col min="14576" max="14576" width="13.5703125" style="93" customWidth="1"/>
    <col min="14577" max="14577" width="12.85546875" style="93" customWidth="1"/>
    <col min="14578" max="14578" width="15" style="93" customWidth="1"/>
    <col min="14579" max="14580" width="13.42578125" style="93" customWidth="1"/>
    <col min="14581" max="14831" width="9.140625" style="93"/>
    <col min="14832" max="14832" width="13.5703125" style="93" customWidth="1"/>
    <col min="14833" max="14833" width="12.85546875" style="93" customWidth="1"/>
    <col min="14834" max="14834" width="15" style="93" customWidth="1"/>
    <col min="14835" max="14836" width="13.42578125" style="93" customWidth="1"/>
    <col min="14837" max="15087" width="9.140625" style="93"/>
    <col min="15088" max="15088" width="13.5703125" style="93" customWidth="1"/>
    <col min="15089" max="15089" width="12.85546875" style="93" customWidth="1"/>
    <col min="15090" max="15090" width="15" style="93" customWidth="1"/>
    <col min="15091" max="15092" width="13.42578125" style="93" customWidth="1"/>
    <col min="15093" max="15343" width="9.140625" style="93"/>
    <col min="15344" max="15344" width="13.5703125" style="93" customWidth="1"/>
    <col min="15345" max="15345" width="12.85546875" style="93" customWidth="1"/>
    <col min="15346" max="15346" width="15" style="93" customWidth="1"/>
    <col min="15347" max="15348" width="13.42578125" style="93" customWidth="1"/>
    <col min="15349" max="15599" width="9.140625" style="93"/>
    <col min="15600" max="15600" width="13.5703125" style="93" customWidth="1"/>
    <col min="15601" max="15601" width="12.85546875" style="93" customWidth="1"/>
    <col min="15602" max="15602" width="15" style="93" customWidth="1"/>
    <col min="15603" max="15604" width="13.42578125" style="93" customWidth="1"/>
    <col min="15605" max="15855" width="9.140625" style="93"/>
    <col min="15856" max="15856" width="13.5703125" style="93" customWidth="1"/>
    <col min="15857" max="15857" width="12.85546875" style="93" customWidth="1"/>
    <col min="15858" max="15858" width="15" style="93" customWidth="1"/>
    <col min="15859" max="15860" width="13.42578125" style="93" customWidth="1"/>
    <col min="15861" max="16111" width="9.140625" style="93"/>
    <col min="16112" max="16112" width="13.5703125" style="93" customWidth="1"/>
    <col min="16113" max="16113" width="12.85546875" style="93" customWidth="1"/>
    <col min="16114" max="16114" width="15" style="93" customWidth="1"/>
    <col min="16115" max="16116" width="13.42578125" style="93" customWidth="1"/>
    <col min="16117" max="16384" width="9.140625" style="93"/>
  </cols>
  <sheetData>
    <row r="1" spans="1:12" ht="26.25" customHeight="1" x14ac:dyDescent="0.2">
      <c r="A1" s="180" t="s">
        <v>202</v>
      </c>
      <c r="B1" s="181"/>
      <c r="C1" s="181"/>
      <c r="D1" s="181"/>
      <c r="E1" s="182"/>
      <c r="H1" s="103"/>
      <c r="I1" s="60"/>
      <c r="J1" s="102"/>
      <c r="K1" s="60"/>
      <c r="L1" s="60"/>
    </row>
    <row r="2" spans="1:12" s="94" customFormat="1" ht="16.5" x14ac:dyDescent="0.2">
      <c r="A2" s="183" t="s">
        <v>143</v>
      </c>
      <c r="B2" s="184"/>
      <c r="C2" s="184"/>
      <c r="D2" s="184"/>
      <c r="E2" s="185"/>
      <c r="H2" s="103"/>
      <c r="I2" s="60"/>
      <c r="J2" s="102"/>
      <c r="K2" s="60"/>
      <c r="L2" s="60"/>
    </row>
    <row r="3" spans="1:12" s="94" customFormat="1" ht="26.25" customHeight="1" thickBot="1" x14ac:dyDescent="0.25">
      <c r="A3" s="186" t="str">
        <f>'TÉCNICO DE IMPRESSORA'!A3:G4</f>
        <v>OBJETO:  SERVIÇOS DE IMPRESSÃO</v>
      </c>
      <c r="B3" s="187"/>
      <c r="C3" s="187"/>
      <c r="D3" s="187"/>
      <c r="E3" s="188"/>
      <c r="H3" s="103"/>
      <c r="I3" s="60"/>
      <c r="J3" s="102"/>
      <c r="K3" s="60"/>
      <c r="L3" s="60"/>
    </row>
    <row r="4" spans="1:12" s="95" customFormat="1" ht="19.5" customHeight="1" x14ac:dyDescent="0.2">
      <c r="A4" s="126" t="s">
        <v>206</v>
      </c>
      <c r="B4" s="189" t="s">
        <v>207</v>
      </c>
      <c r="C4" s="191" t="s">
        <v>137</v>
      </c>
      <c r="D4" s="193" t="s">
        <v>144</v>
      </c>
      <c r="E4" s="194"/>
    </row>
    <row r="5" spans="1:12" s="95" customFormat="1" ht="19.5" customHeight="1" thickBot="1" x14ac:dyDescent="0.25">
      <c r="A5" s="127" t="s">
        <v>205</v>
      </c>
      <c r="B5" s="190"/>
      <c r="C5" s="192"/>
      <c r="D5" s="96" t="s">
        <v>138</v>
      </c>
      <c r="E5" s="97" t="s">
        <v>139</v>
      </c>
    </row>
    <row r="6" spans="1:12" ht="16.5" x14ac:dyDescent="0.2">
      <c r="A6" s="124" t="s">
        <v>155</v>
      </c>
      <c r="B6" s="90">
        <v>6</v>
      </c>
      <c r="C6" s="118">
        <v>0</v>
      </c>
      <c r="D6" s="119">
        <v>2</v>
      </c>
      <c r="E6" s="98">
        <f>ROUND((C6*D6)/B6,2)</f>
        <v>0</v>
      </c>
    </row>
    <row r="7" spans="1:12" ht="16.5" x14ac:dyDescent="0.2">
      <c r="A7" s="123" t="s">
        <v>203</v>
      </c>
      <c r="B7" s="90">
        <v>6</v>
      </c>
      <c r="C7" s="120">
        <v>0</v>
      </c>
      <c r="D7" s="121">
        <v>5</v>
      </c>
      <c r="E7" s="98">
        <f t="shared" ref="E7" si="0">ROUND((C7*D7)/B7,2)</f>
        <v>0</v>
      </c>
    </row>
    <row r="8" spans="1:12" ht="16.5" x14ac:dyDescent="0.2">
      <c r="A8" s="123" t="s">
        <v>204</v>
      </c>
      <c r="B8" s="90">
        <v>6</v>
      </c>
      <c r="C8" s="120">
        <v>0</v>
      </c>
      <c r="D8" s="121">
        <v>1</v>
      </c>
      <c r="E8" s="98">
        <f t="shared" ref="E8" si="1">ROUND((C8*D8)/B8,2)</f>
        <v>0</v>
      </c>
    </row>
    <row r="9" spans="1:12" ht="17.25" thickBot="1" x14ac:dyDescent="0.25">
      <c r="A9" s="123" t="s">
        <v>156</v>
      </c>
      <c r="B9" s="90">
        <v>6</v>
      </c>
      <c r="C9" s="122">
        <v>0</v>
      </c>
      <c r="D9" s="117">
        <v>1</v>
      </c>
      <c r="E9" s="98">
        <f t="shared" ref="E9" si="2">ROUND((C9*D9)/B9,2)</f>
        <v>0</v>
      </c>
    </row>
    <row r="10" spans="1:12" ht="17.25" thickBot="1" x14ac:dyDescent="0.25">
      <c r="A10" s="177" t="s">
        <v>145</v>
      </c>
      <c r="B10" s="178"/>
      <c r="C10" s="179"/>
      <c r="D10" s="144"/>
      <c r="E10" s="145">
        <f>SUM(E6:E8)</f>
        <v>0</v>
      </c>
      <c r="F10" s="101"/>
    </row>
  </sheetData>
  <mergeCells count="7">
    <mergeCell ref="A10:C10"/>
    <mergeCell ref="A1:E1"/>
    <mergeCell ref="A2:E2"/>
    <mergeCell ref="A3:E3"/>
    <mergeCell ref="B4:B5"/>
    <mergeCell ref="C4:C5"/>
    <mergeCell ref="D4:E4"/>
  </mergeCells>
  <printOptions horizontalCentered="1"/>
  <pageMargins left="0.78740157480314965" right="0.78740157480314965" top="0.70866141732283472" bottom="1.0629921259842521" header="0.31496062992125984" footer="0.51181102362204722"/>
  <pageSetup paperSize="9" scale="96" fitToHeight="3" orientation="portrait" r:id="rId1"/>
  <headerFooter alignWithMargins="0">
    <oddHeader>&amp;R&amp;9Planilha MODELO - LICITANTE</oddHeader>
    <oddFooter>&amp;C&amp;9&amp;A - Pag. &amp;P</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H145"/>
  <sheetViews>
    <sheetView view="pageBreakPreview" zoomScaleNormal="100" zoomScaleSheetLayoutView="100" workbookViewId="0">
      <selection activeCell="A3" sqref="A3:G4"/>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16381" width="9.140625" style="1"/>
    <col min="16382" max="16384" width="17" style="1" customWidth="1"/>
  </cols>
  <sheetData>
    <row r="1" spans="1:8" ht="30" customHeight="1" thickBot="1" x14ac:dyDescent="0.25">
      <c r="A1" s="305" t="s">
        <v>19</v>
      </c>
      <c r="B1" s="305"/>
      <c r="C1" s="305"/>
      <c r="D1" s="305"/>
      <c r="E1" s="305"/>
      <c r="F1" s="305"/>
      <c r="G1" s="305"/>
    </row>
    <row r="2" spans="1:8" ht="18.75" customHeight="1" x14ac:dyDescent="0.2">
      <c r="A2" s="318" t="s">
        <v>195</v>
      </c>
      <c r="B2" s="319"/>
      <c r="C2" s="319"/>
      <c r="D2" s="319"/>
      <c r="E2" s="320"/>
      <c r="F2" s="306"/>
      <c r="G2" s="307"/>
    </row>
    <row r="3" spans="1:8" ht="18" customHeight="1" x14ac:dyDescent="0.2">
      <c r="A3" s="308" t="s">
        <v>148</v>
      </c>
      <c r="B3" s="309"/>
      <c r="C3" s="309"/>
      <c r="D3" s="309"/>
      <c r="E3" s="309"/>
      <c r="F3" s="309"/>
      <c r="G3" s="310"/>
    </row>
    <row r="4" spans="1:8" ht="18" customHeight="1" thickBot="1" x14ac:dyDescent="0.25">
      <c r="A4" s="311"/>
      <c r="B4" s="312"/>
      <c r="C4" s="312"/>
      <c r="D4" s="312"/>
      <c r="E4" s="312"/>
      <c r="F4" s="312"/>
      <c r="G4" s="313"/>
    </row>
    <row r="5" spans="1:8" ht="14.1" customHeight="1" x14ac:dyDescent="0.2">
      <c r="A5" s="314" t="s">
        <v>6</v>
      </c>
      <c r="B5" s="315"/>
      <c r="C5" s="315"/>
      <c r="D5" s="315"/>
      <c r="E5" s="315"/>
      <c r="F5" s="316"/>
      <c r="G5" s="317"/>
    </row>
    <row r="6" spans="1:8" ht="12.75" customHeight="1" x14ac:dyDescent="0.2">
      <c r="A6" s="273" t="s">
        <v>22</v>
      </c>
      <c r="B6" s="274"/>
      <c r="C6" s="274"/>
      <c r="D6" s="274"/>
      <c r="E6" s="275"/>
      <c r="F6" s="281"/>
      <c r="G6" s="282"/>
    </row>
    <row r="7" spans="1:8" ht="14.1" customHeight="1" x14ac:dyDescent="0.2">
      <c r="A7" s="273" t="s">
        <v>12</v>
      </c>
      <c r="B7" s="274"/>
      <c r="C7" s="274"/>
      <c r="D7" s="274"/>
      <c r="E7" s="275"/>
      <c r="F7" s="298" t="s">
        <v>147</v>
      </c>
      <c r="G7" s="282"/>
    </row>
    <row r="8" spans="1:8" ht="19.5" customHeight="1" x14ac:dyDescent="0.2">
      <c r="A8" s="299" t="s">
        <v>211</v>
      </c>
      <c r="B8" s="300"/>
      <c r="C8" s="300"/>
      <c r="D8" s="300"/>
      <c r="E8" s="300"/>
      <c r="F8" s="300"/>
      <c r="G8" s="301"/>
    </row>
    <row r="9" spans="1:8" ht="19.5" customHeight="1" x14ac:dyDescent="0.2">
      <c r="A9" s="302"/>
      <c r="B9" s="303"/>
      <c r="C9" s="303"/>
      <c r="D9" s="303"/>
      <c r="E9" s="303"/>
      <c r="F9" s="303"/>
      <c r="G9" s="304"/>
    </row>
    <row r="10" spans="1:8" ht="14.1" customHeight="1" x14ac:dyDescent="0.2">
      <c r="A10" s="285" t="s">
        <v>23</v>
      </c>
      <c r="B10" s="286"/>
      <c r="C10" s="286"/>
      <c r="D10" s="286"/>
      <c r="E10" s="287"/>
      <c r="F10" s="294">
        <v>2025</v>
      </c>
      <c r="G10" s="295"/>
    </row>
    <row r="11" spans="1:8" ht="14.1" customHeight="1" x14ac:dyDescent="0.2">
      <c r="A11" s="285" t="s">
        <v>24</v>
      </c>
      <c r="B11" s="286"/>
      <c r="C11" s="286"/>
      <c r="D11" s="286"/>
      <c r="E11" s="287"/>
      <c r="F11" s="294" t="s">
        <v>150</v>
      </c>
      <c r="G11" s="295"/>
    </row>
    <row r="12" spans="1:8" ht="14.1" customHeight="1" x14ac:dyDescent="0.2">
      <c r="A12" s="285" t="s">
        <v>25</v>
      </c>
      <c r="B12" s="286"/>
      <c r="C12" s="286"/>
      <c r="D12" s="286"/>
      <c r="E12" s="287"/>
      <c r="F12" s="294" t="s">
        <v>26</v>
      </c>
      <c r="G12" s="295"/>
    </row>
    <row r="13" spans="1:8" ht="14.1" customHeight="1" x14ac:dyDescent="0.2">
      <c r="A13" s="285" t="s">
        <v>11</v>
      </c>
      <c r="B13" s="286"/>
      <c r="C13" s="286"/>
      <c r="D13" s="286"/>
      <c r="E13" s="287"/>
      <c r="F13" s="294" t="s">
        <v>10</v>
      </c>
      <c r="G13" s="295"/>
    </row>
    <row r="14" spans="1:8" ht="14.1" customHeight="1" x14ac:dyDescent="0.2">
      <c r="A14" s="214" t="s">
        <v>7</v>
      </c>
      <c r="B14" s="215"/>
      <c r="C14" s="215"/>
      <c r="D14" s="215"/>
      <c r="E14" s="215"/>
      <c r="F14" s="216"/>
      <c r="G14" s="217"/>
    </row>
    <row r="15" spans="1:8" ht="14.1" customHeight="1" x14ac:dyDescent="0.2">
      <c r="A15" s="285" t="s">
        <v>8</v>
      </c>
      <c r="B15" s="286"/>
      <c r="C15" s="286"/>
      <c r="D15" s="286"/>
      <c r="E15" s="287"/>
      <c r="F15" s="296">
        <v>1518</v>
      </c>
      <c r="G15" s="297"/>
    </row>
    <row r="16" spans="1:8" ht="14.1" customHeight="1" x14ac:dyDescent="0.2">
      <c r="A16" s="285" t="s">
        <v>0</v>
      </c>
      <c r="B16" s="286"/>
      <c r="C16" s="286"/>
      <c r="D16" s="286"/>
      <c r="E16" s="287"/>
      <c r="F16" s="290" t="s">
        <v>149</v>
      </c>
      <c r="G16" s="291"/>
      <c r="H16" s="2"/>
    </row>
    <row r="17" spans="1:8" ht="14.1" customHeight="1" x14ac:dyDescent="0.2">
      <c r="A17" s="285" t="s">
        <v>27</v>
      </c>
      <c r="B17" s="286"/>
      <c r="C17" s="286"/>
      <c r="D17" s="286"/>
      <c r="E17" s="287"/>
      <c r="F17" s="290" t="s">
        <v>153</v>
      </c>
      <c r="G17" s="291"/>
      <c r="H17" s="2"/>
    </row>
    <row r="18" spans="1:8" ht="14.1" customHeight="1" x14ac:dyDescent="0.2">
      <c r="A18" s="285" t="s">
        <v>1</v>
      </c>
      <c r="B18" s="286"/>
      <c r="C18" s="286"/>
      <c r="D18" s="286"/>
      <c r="E18" s="287"/>
      <c r="F18" s="292">
        <v>2352.09</v>
      </c>
      <c r="G18" s="293"/>
    </row>
    <row r="19" spans="1:8" ht="14.1" customHeight="1" x14ac:dyDescent="0.2">
      <c r="A19" s="273" t="s">
        <v>9</v>
      </c>
      <c r="B19" s="274"/>
      <c r="C19" s="274"/>
      <c r="D19" s="274"/>
      <c r="E19" s="275"/>
      <c r="F19" s="283">
        <v>45658</v>
      </c>
      <c r="G19" s="284"/>
    </row>
    <row r="20" spans="1:8" ht="14.1" customHeight="1" x14ac:dyDescent="0.2">
      <c r="A20" s="285" t="s">
        <v>28</v>
      </c>
      <c r="B20" s="286"/>
      <c r="C20" s="286"/>
      <c r="D20" s="286"/>
      <c r="E20" s="287"/>
      <c r="F20" s="288" t="s">
        <v>151</v>
      </c>
      <c r="G20" s="289"/>
    </row>
    <row r="21" spans="1:8" ht="14.1" customHeight="1" x14ac:dyDescent="0.2">
      <c r="A21" s="273" t="s">
        <v>29</v>
      </c>
      <c r="B21" s="274"/>
      <c r="C21" s="274"/>
      <c r="D21" s="274"/>
      <c r="E21" s="275"/>
      <c r="F21" s="276">
        <v>1</v>
      </c>
      <c r="G21" s="277"/>
    </row>
    <row r="22" spans="1:8" ht="14.1" customHeight="1" x14ac:dyDescent="0.2">
      <c r="A22" s="273" t="s">
        <v>30</v>
      </c>
      <c r="B22" s="274"/>
      <c r="C22" s="274"/>
      <c r="D22" s="274"/>
      <c r="E22" s="275"/>
      <c r="F22" s="276">
        <v>1</v>
      </c>
      <c r="G22" s="277"/>
    </row>
    <row r="23" spans="1:8" ht="12.75" customHeight="1" x14ac:dyDescent="0.2">
      <c r="A23" s="273" t="s">
        <v>31</v>
      </c>
      <c r="B23" s="274"/>
      <c r="C23" s="274"/>
      <c r="D23" s="274"/>
      <c r="E23" s="275"/>
      <c r="F23" s="278" t="s">
        <v>152</v>
      </c>
      <c r="G23" s="279"/>
    </row>
    <row r="24" spans="1:8" ht="12.75" customHeight="1" x14ac:dyDescent="0.2">
      <c r="A24" s="280" t="s">
        <v>154</v>
      </c>
      <c r="B24" s="281"/>
      <c r="C24" s="281"/>
      <c r="D24" s="281"/>
      <c r="E24" s="281"/>
      <c r="F24" s="281"/>
      <c r="G24" s="282"/>
    </row>
    <row r="25" spans="1:8" x14ac:dyDescent="0.2">
      <c r="A25" s="214" t="s">
        <v>2</v>
      </c>
      <c r="B25" s="215"/>
      <c r="C25" s="215"/>
      <c r="D25" s="215"/>
      <c r="E25" s="215"/>
      <c r="F25" s="216"/>
      <c r="G25" s="217"/>
    </row>
    <row r="26" spans="1:8" x14ac:dyDescent="0.2">
      <c r="A26" s="3">
        <v>1</v>
      </c>
      <c r="B26" s="271" t="s">
        <v>32</v>
      </c>
      <c r="C26" s="271"/>
      <c r="D26" s="271"/>
      <c r="E26" s="271"/>
      <c r="F26" s="92" t="s">
        <v>33</v>
      </c>
      <c r="G26" s="4" t="s">
        <v>3</v>
      </c>
    </row>
    <row r="27" spans="1:8" x14ac:dyDescent="0.2">
      <c r="A27" s="64" t="s">
        <v>34</v>
      </c>
      <c r="B27" s="272" t="s">
        <v>120</v>
      </c>
      <c r="C27" s="272"/>
      <c r="D27" s="272"/>
      <c r="E27" s="272"/>
      <c r="F27" s="65">
        <v>1</v>
      </c>
      <c r="G27" s="5">
        <f>F18*F27</f>
        <v>2352.09</v>
      </c>
      <c r="H27" s="6"/>
    </row>
    <row r="28" spans="1:8" x14ac:dyDescent="0.2">
      <c r="A28" s="64" t="s">
        <v>35</v>
      </c>
      <c r="B28" s="269" t="s">
        <v>121</v>
      </c>
      <c r="C28" s="269"/>
      <c r="D28" s="269"/>
      <c r="E28" s="269"/>
      <c r="F28" s="66">
        <v>0</v>
      </c>
      <c r="G28" s="5">
        <f>ROUND(G27*F28,2)</f>
        <v>0</v>
      </c>
      <c r="H28" s="6"/>
    </row>
    <row r="29" spans="1:8" x14ac:dyDescent="0.2">
      <c r="A29" s="64" t="s">
        <v>36</v>
      </c>
      <c r="B29" s="269" t="s">
        <v>20</v>
      </c>
      <c r="C29" s="269"/>
      <c r="D29" s="269"/>
      <c r="E29" s="269"/>
      <c r="F29" s="66">
        <v>0</v>
      </c>
      <c r="G29" s="5">
        <f>ROUND(F15*F29,2)</f>
        <v>0</v>
      </c>
      <c r="H29" s="6"/>
    </row>
    <row r="30" spans="1:8" x14ac:dyDescent="0.2">
      <c r="A30" s="64" t="s">
        <v>37</v>
      </c>
      <c r="B30" s="227" t="s">
        <v>39</v>
      </c>
      <c r="C30" s="228"/>
      <c r="D30" s="228"/>
      <c r="E30" s="265"/>
      <c r="F30" s="65">
        <f>ROUND((ROUND((0*15.22),2)/52.5)*60,2)</f>
        <v>0</v>
      </c>
      <c r="G30" s="5">
        <f>ROUND(ROUND(ROUND((SUM(G27:G29)+G32)/220,2)*0.2,2)*F30,2)</f>
        <v>0</v>
      </c>
      <c r="H30" s="6"/>
    </row>
    <row r="31" spans="1:8" x14ac:dyDescent="0.2">
      <c r="A31" s="64" t="s">
        <v>38</v>
      </c>
      <c r="B31" s="269" t="s">
        <v>61</v>
      </c>
      <c r="C31" s="269"/>
      <c r="D31" s="269"/>
      <c r="E31" s="269"/>
      <c r="F31" s="65">
        <f>ROUND(SUM(F30)/15.22*5,2)</f>
        <v>0</v>
      </c>
      <c r="G31" s="5">
        <f>ROUND(ROUND(ROUND((SUM(G27:G29)+G32)/220,2)*0.2,2)*F31,2)</f>
        <v>0</v>
      </c>
      <c r="H31" s="6"/>
    </row>
    <row r="32" spans="1:8" x14ac:dyDescent="0.2">
      <c r="A32" s="64" t="s">
        <v>40</v>
      </c>
      <c r="B32" s="269" t="s">
        <v>61</v>
      </c>
      <c r="C32" s="269"/>
      <c r="D32" s="269"/>
      <c r="E32" s="269"/>
      <c r="F32" s="66">
        <v>0</v>
      </c>
      <c r="G32" s="5">
        <f>ROUND(F18*F32,2)</f>
        <v>0</v>
      </c>
      <c r="H32" s="6"/>
    </row>
    <row r="33" spans="1:8" x14ac:dyDescent="0.2">
      <c r="A33" s="240" t="s">
        <v>41</v>
      </c>
      <c r="B33" s="208"/>
      <c r="C33" s="208"/>
      <c r="D33" s="208"/>
      <c r="E33" s="208"/>
      <c r="F33" s="270"/>
      <c r="G33" s="7">
        <f>SUM(G27:G32)</f>
        <v>2352.09</v>
      </c>
    </row>
    <row r="34" spans="1:8" x14ac:dyDescent="0.2">
      <c r="A34" s="214" t="s">
        <v>42</v>
      </c>
      <c r="B34" s="215"/>
      <c r="C34" s="215"/>
      <c r="D34" s="215"/>
      <c r="E34" s="215"/>
      <c r="F34" s="216"/>
      <c r="G34" s="217"/>
    </row>
    <row r="35" spans="1:8" x14ac:dyDescent="0.2">
      <c r="A35" s="254" t="s">
        <v>43</v>
      </c>
      <c r="B35" s="255"/>
      <c r="C35" s="255"/>
      <c r="D35" s="255"/>
      <c r="E35" s="255"/>
      <c r="F35" s="255"/>
      <c r="G35" s="256"/>
      <c r="H35" s="8"/>
    </row>
    <row r="36" spans="1:8" s="12" customFormat="1" x14ac:dyDescent="0.2">
      <c r="A36" s="68" t="s">
        <v>34</v>
      </c>
      <c r="B36" s="257" t="s">
        <v>44</v>
      </c>
      <c r="C36" s="258"/>
      <c r="D36" s="258"/>
      <c r="E36" s="268"/>
      <c r="F36" s="69">
        <v>8.3299999999999999E-2</v>
      </c>
      <c r="G36" s="161">
        <f>ROUND(G$33*F36,2)*0</f>
        <v>0</v>
      </c>
      <c r="H36" s="91"/>
    </row>
    <row r="37" spans="1:8" x14ac:dyDescent="0.2">
      <c r="A37" s="70" t="s">
        <v>35</v>
      </c>
      <c r="B37" s="249" t="s">
        <v>122</v>
      </c>
      <c r="C37" s="250"/>
      <c r="D37" s="250"/>
      <c r="E37" s="266"/>
      <c r="F37" s="159">
        <f>ROUND((1/11)+(1/11)/3, 3)</f>
        <v>0.121</v>
      </c>
      <c r="G37" s="160">
        <f>ROUND(G$33*F37,2)*0</f>
        <v>0</v>
      </c>
      <c r="H37" s="8"/>
    </row>
    <row r="38" spans="1:8" x14ac:dyDescent="0.2">
      <c r="A38" s="72"/>
      <c r="B38" s="267" t="s">
        <v>45</v>
      </c>
      <c r="C38" s="267"/>
      <c r="D38" s="267"/>
      <c r="E38" s="267"/>
      <c r="F38" s="73">
        <f>SUM(F36:F37)</f>
        <v>0.20430000000000001</v>
      </c>
      <c r="G38" s="11"/>
      <c r="H38" s="8"/>
    </row>
    <row r="39" spans="1:8" x14ac:dyDescent="0.2">
      <c r="A39" s="74" t="s">
        <v>36</v>
      </c>
      <c r="B39" s="75" t="s">
        <v>46</v>
      </c>
      <c r="C39" s="76"/>
      <c r="D39" s="76"/>
      <c r="E39" s="76"/>
      <c r="F39" s="77">
        <f>ROUND((F50*F38),4)</f>
        <v>0</v>
      </c>
      <c r="G39" s="14">
        <f>ROUND(G$33*F39,2)</f>
        <v>0</v>
      </c>
      <c r="H39" s="8"/>
    </row>
    <row r="40" spans="1:8" x14ac:dyDescent="0.2">
      <c r="A40" s="229" t="s">
        <v>47</v>
      </c>
      <c r="B40" s="230"/>
      <c r="C40" s="230"/>
      <c r="D40" s="230"/>
      <c r="E40" s="231"/>
      <c r="F40" s="78">
        <f>ROUND(SUM(F38:F39),4)</f>
        <v>0.20430000000000001</v>
      </c>
      <c r="G40" s="79">
        <f>SUM(G36:G39)</f>
        <v>0</v>
      </c>
      <c r="H40" s="8">
        <f>ROUND(G33*F40,2)</f>
        <v>480.53</v>
      </c>
    </row>
    <row r="41" spans="1:8" x14ac:dyDescent="0.2">
      <c r="A41" s="254" t="s">
        <v>123</v>
      </c>
      <c r="B41" s="255"/>
      <c r="C41" s="255"/>
      <c r="D41" s="255"/>
      <c r="E41" s="255"/>
      <c r="F41" s="255"/>
      <c r="G41" s="256"/>
      <c r="H41" s="8"/>
    </row>
    <row r="42" spans="1:8" x14ac:dyDescent="0.2">
      <c r="A42" s="80" t="s">
        <v>34</v>
      </c>
      <c r="B42" s="257" t="s">
        <v>48</v>
      </c>
      <c r="C42" s="258"/>
      <c r="D42" s="258"/>
      <c r="E42" s="268"/>
      <c r="F42" s="81">
        <v>0</v>
      </c>
      <c r="G42" s="18">
        <f>ROUND(G$33*F42,2)</f>
        <v>0</v>
      </c>
      <c r="H42" s="8"/>
    </row>
    <row r="43" spans="1:8" x14ac:dyDescent="0.2">
      <c r="A43" s="68" t="s">
        <v>35</v>
      </c>
      <c r="B43" s="227" t="s">
        <v>49</v>
      </c>
      <c r="C43" s="228"/>
      <c r="D43" s="228"/>
      <c r="E43" s="265"/>
      <c r="F43" s="69">
        <v>0</v>
      </c>
      <c r="G43" s="11">
        <f>ROUND(G$33*F43,2)</f>
        <v>0</v>
      </c>
      <c r="H43" s="8"/>
    </row>
    <row r="44" spans="1:8" x14ac:dyDescent="0.2">
      <c r="A44" s="68" t="s">
        <v>36</v>
      </c>
      <c r="B44" s="227" t="s">
        <v>50</v>
      </c>
      <c r="C44" s="228"/>
      <c r="D44" s="228"/>
      <c r="E44" s="265"/>
      <c r="F44" s="69">
        <v>0</v>
      </c>
      <c r="G44" s="11">
        <f>ROUND(G$33*F44,2)</f>
        <v>0</v>
      </c>
      <c r="H44" s="8"/>
    </row>
    <row r="45" spans="1:8" x14ac:dyDescent="0.2">
      <c r="A45" s="68" t="s">
        <v>37</v>
      </c>
      <c r="B45" s="227" t="s">
        <v>51</v>
      </c>
      <c r="C45" s="228"/>
      <c r="D45" s="228"/>
      <c r="E45" s="265"/>
      <c r="F45" s="69">
        <v>0</v>
      </c>
      <c r="G45" s="11">
        <f t="shared" ref="G45:G49" si="0">ROUND(G$33*F45,2)</f>
        <v>0</v>
      </c>
      <c r="H45" s="8"/>
    </row>
    <row r="46" spans="1:8" x14ac:dyDescent="0.2">
      <c r="A46" s="68" t="s">
        <v>38</v>
      </c>
      <c r="B46" s="227" t="s">
        <v>52</v>
      </c>
      <c r="C46" s="228"/>
      <c r="D46" s="228"/>
      <c r="E46" s="265"/>
      <c r="F46" s="69">
        <v>0</v>
      </c>
      <c r="G46" s="11">
        <f>ROUND(G$33*F46,2)</f>
        <v>0</v>
      </c>
      <c r="H46" s="8"/>
    </row>
    <row r="47" spans="1:8" x14ac:dyDescent="0.2">
      <c r="A47" s="68" t="s">
        <v>40</v>
      </c>
      <c r="B47" s="227" t="s">
        <v>53</v>
      </c>
      <c r="C47" s="228"/>
      <c r="D47" s="228"/>
      <c r="E47" s="265"/>
      <c r="F47" s="69">
        <v>0</v>
      </c>
      <c r="G47" s="11">
        <f t="shared" si="0"/>
        <v>0</v>
      </c>
      <c r="H47" s="8"/>
    </row>
    <row r="48" spans="1:8" x14ac:dyDescent="0.2">
      <c r="A48" s="68" t="s">
        <v>54</v>
      </c>
      <c r="B48" s="227" t="s">
        <v>55</v>
      </c>
      <c r="C48" s="228"/>
      <c r="D48" s="228"/>
      <c r="E48" s="265"/>
      <c r="F48" s="69">
        <v>0</v>
      </c>
      <c r="G48" s="11">
        <f t="shared" si="0"/>
        <v>0</v>
      </c>
      <c r="H48" s="8"/>
    </row>
    <row r="49" spans="1:8" x14ac:dyDescent="0.2">
      <c r="A49" s="70" t="s">
        <v>56</v>
      </c>
      <c r="B49" s="249" t="s">
        <v>57</v>
      </c>
      <c r="C49" s="250"/>
      <c r="D49" s="250"/>
      <c r="E49" s="266"/>
      <c r="F49" s="71">
        <v>0</v>
      </c>
      <c r="G49" s="13">
        <f t="shared" si="0"/>
        <v>0</v>
      </c>
      <c r="H49" s="8"/>
    </row>
    <row r="50" spans="1:8" x14ac:dyDescent="0.2">
      <c r="A50" s="229" t="s">
        <v>58</v>
      </c>
      <c r="B50" s="230"/>
      <c r="C50" s="230"/>
      <c r="D50" s="230"/>
      <c r="E50" s="231"/>
      <c r="F50" s="78">
        <f>SUM(F42:F49)</f>
        <v>0</v>
      </c>
      <c r="G50" s="79">
        <f>SUM(G42:G49)</f>
        <v>0</v>
      </c>
      <c r="H50" s="8">
        <f>ROUND(G33*F50,2)</f>
        <v>0</v>
      </c>
    </row>
    <row r="51" spans="1:8" x14ac:dyDescent="0.2">
      <c r="A51" s="254" t="s">
        <v>59</v>
      </c>
      <c r="B51" s="255"/>
      <c r="C51" s="255"/>
      <c r="D51" s="255"/>
      <c r="E51" s="255"/>
      <c r="F51" s="255"/>
      <c r="G51" s="256"/>
      <c r="H51" s="8"/>
    </row>
    <row r="52" spans="1:8" x14ac:dyDescent="0.2">
      <c r="A52" s="17" t="s">
        <v>34</v>
      </c>
      <c r="B52" s="263" t="s">
        <v>60</v>
      </c>
      <c r="C52" s="264"/>
      <c r="D52" s="264"/>
      <c r="E52" s="19">
        <v>0</v>
      </c>
      <c r="F52" s="20">
        <v>1</v>
      </c>
      <c r="G52" s="21">
        <f>IF(ROUND((E52*F52)-(G27*0.06),2)&lt;0,0,ROUND((E52*F52)-(G27*0.06),2))</f>
        <v>0</v>
      </c>
      <c r="H52" s="8"/>
    </row>
    <row r="53" spans="1:8" x14ac:dyDescent="0.2">
      <c r="A53" s="9" t="s">
        <v>35</v>
      </c>
      <c r="B53" s="227" t="s">
        <v>146</v>
      </c>
      <c r="C53" s="228"/>
      <c r="D53" s="228"/>
      <c r="E53" s="22">
        <v>0</v>
      </c>
      <c r="F53" s="23">
        <v>1</v>
      </c>
      <c r="G53" s="5">
        <f t="shared" ref="G53:G60" si="1">ROUND((E53*F53),2)</f>
        <v>0</v>
      </c>
      <c r="H53" s="8"/>
    </row>
    <row r="54" spans="1:8" x14ac:dyDescent="0.2">
      <c r="A54" s="9" t="s">
        <v>36</v>
      </c>
      <c r="B54" s="227" t="s">
        <v>146</v>
      </c>
      <c r="C54" s="228"/>
      <c r="D54" s="228"/>
      <c r="E54" s="22">
        <f>ROUND(F18*40%,2)*5%*0</f>
        <v>0</v>
      </c>
      <c r="F54" s="23">
        <v>1</v>
      </c>
      <c r="G54" s="5">
        <f t="shared" si="1"/>
        <v>0</v>
      </c>
      <c r="H54" s="8"/>
    </row>
    <row r="55" spans="1:8" x14ac:dyDescent="0.2">
      <c r="A55" s="9" t="s">
        <v>37</v>
      </c>
      <c r="B55" s="227" t="s">
        <v>146</v>
      </c>
      <c r="C55" s="228"/>
      <c r="D55" s="228"/>
      <c r="E55" s="125">
        <v>0</v>
      </c>
      <c r="F55" s="23">
        <v>1</v>
      </c>
      <c r="G55" s="5">
        <f t="shared" ref="G55:G56" si="2">ROUND((E55*F55),2)</f>
        <v>0</v>
      </c>
      <c r="H55" s="8"/>
    </row>
    <row r="56" spans="1:8" x14ac:dyDescent="0.2">
      <c r="A56" s="9" t="s">
        <v>38</v>
      </c>
      <c r="B56" s="227" t="s">
        <v>146</v>
      </c>
      <c r="C56" s="228"/>
      <c r="D56" s="228"/>
      <c r="E56" s="22">
        <v>0</v>
      </c>
      <c r="F56" s="23">
        <v>1</v>
      </c>
      <c r="G56" s="5">
        <f t="shared" si="2"/>
        <v>0</v>
      </c>
      <c r="H56" s="8"/>
    </row>
    <row r="57" spans="1:8" x14ac:dyDescent="0.2">
      <c r="A57" s="9" t="s">
        <v>40</v>
      </c>
      <c r="B57" s="227" t="s">
        <v>146</v>
      </c>
      <c r="C57" s="228"/>
      <c r="D57" s="228"/>
      <c r="E57" s="22">
        <v>0</v>
      </c>
      <c r="F57" s="23">
        <v>1</v>
      </c>
      <c r="G57" s="5">
        <f t="shared" si="1"/>
        <v>0</v>
      </c>
      <c r="H57" s="8"/>
    </row>
    <row r="58" spans="1:8" x14ac:dyDescent="0.2">
      <c r="A58" s="9" t="s">
        <v>54</v>
      </c>
      <c r="B58" s="259" t="s">
        <v>146</v>
      </c>
      <c r="C58" s="260"/>
      <c r="D58" s="260"/>
      <c r="E58" s="22">
        <v>0</v>
      </c>
      <c r="F58" s="23">
        <v>1</v>
      </c>
      <c r="G58" s="5">
        <f t="shared" si="1"/>
        <v>0</v>
      </c>
      <c r="H58" s="8"/>
    </row>
    <row r="59" spans="1:8" x14ac:dyDescent="0.2">
      <c r="A59" s="9" t="s">
        <v>56</v>
      </c>
      <c r="B59" s="259" t="s">
        <v>146</v>
      </c>
      <c r="C59" s="260"/>
      <c r="D59" s="260"/>
      <c r="E59" s="86">
        <v>0</v>
      </c>
      <c r="F59" s="23">
        <v>1</v>
      </c>
      <c r="G59" s="5">
        <f t="shared" si="1"/>
        <v>0</v>
      </c>
      <c r="H59" s="8"/>
    </row>
    <row r="60" spans="1:8" x14ac:dyDescent="0.2">
      <c r="A60" s="9" t="s">
        <v>196</v>
      </c>
      <c r="B60" s="261" t="s">
        <v>146</v>
      </c>
      <c r="C60" s="262"/>
      <c r="D60" s="262"/>
      <c r="E60" s="104">
        <v>0</v>
      </c>
      <c r="F60" s="23">
        <v>1</v>
      </c>
      <c r="G60" s="5">
        <f t="shared" si="1"/>
        <v>0</v>
      </c>
      <c r="H60" s="8"/>
    </row>
    <row r="61" spans="1:8" x14ac:dyDescent="0.2">
      <c r="A61" s="206" t="s">
        <v>62</v>
      </c>
      <c r="B61" s="207"/>
      <c r="C61" s="207"/>
      <c r="D61" s="207"/>
      <c r="E61" s="207"/>
      <c r="F61" s="208"/>
      <c r="G61" s="7">
        <f>SUM(G52:G60)</f>
        <v>0</v>
      </c>
      <c r="H61" s="8"/>
    </row>
    <row r="62" spans="1:8" x14ac:dyDescent="0.2">
      <c r="A62" s="214" t="s">
        <v>63</v>
      </c>
      <c r="B62" s="215"/>
      <c r="C62" s="215"/>
      <c r="D62" s="215"/>
      <c r="E62" s="215"/>
      <c r="F62" s="216"/>
      <c r="G62" s="217"/>
      <c r="H62" s="8"/>
    </row>
    <row r="63" spans="1:8" x14ac:dyDescent="0.2">
      <c r="A63" s="24" t="s">
        <v>64</v>
      </c>
      <c r="B63" s="218" t="s">
        <v>65</v>
      </c>
      <c r="C63" s="219"/>
      <c r="D63" s="219"/>
      <c r="E63" s="219"/>
      <c r="F63" s="25">
        <f>F40</f>
        <v>0.20430000000000001</v>
      </c>
      <c r="G63" s="26">
        <f>G40</f>
        <v>0</v>
      </c>
      <c r="H63" s="8"/>
    </row>
    <row r="64" spans="1:8" x14ac:dyDescent="0.2">
      <c r="A64" s="27" t="s">
        <v>66</v>
      </c>
      <c r="B64" s="197" t="s">
        <v>133</v>
      </c>
      <c r="C64" s="198"/>
      <c r="D64" s="198"/>
      <c r="E64" s="198"/>
      <c r="F64" s="28">
        <f>F50</f>
        <v>0</v>
      </c>
      <c r="G64" s="29">
        <f>G50</f>
        <v>0</v>
      </c>
      <c r="H64" s="8"/>
    </row>
    <row r="65" spans="1:8" x14ac:dyDescent="0.2">
      <c r="A65" s="27" t="s">
        <v>67</v>
      </c>
      <c r="B65" s="197" t="s">
        <v>68</v>
      </c>
      <c r="C65" s="198"/>
      <c r="D65" s="198"/>
      <c r="E65" s="198"/>
      <c r="F65" s="199"/>
      <c r="G65" s="29">
        <f>G61</f>
        <v>0</v>
      </c>
      <c r="H65" s="8"/>
    </row>
    <row r="66" spans="1:8" x14ac:dyDescent="0.2">
      <c r="A66" s="206" t="s">
        <v>69</v>
      </c>
      <c r="B66" s="207"/>
      <c r="C66" s="207"/>
      <c r="D66" s="207"/>
      <c r="E66" s="207"/>
      <c r="F66" s="208"/>
      <c r="G66" s="7">
        <f>SUM(G63:G65)</f>
        <v>0</v>
      </c>
      <c r="H66" s="8"/>
    </row>
    <row r="67" spans="1:8" x14ac:dyDescent="0.2">
      <c r="A67" s="214" t="s">
        <v>70</v>
      </c>
      <c r="B67" s="215"/>
      <c r="C67" s="215"/>
      <c r="D67" s="215"/>
      <c r="E67" s="215"/>
      <c r="F67" s="216"/>
      <c r="G67" s="217"/>
      <c r="H67" s="8"/>
    </row>
    <row r="68" spans="1:8" s="32" customFormat="1" x14ac:dyDescent="0.2">
      <c r="A68" s="3">
        <v>3</v>
      </c>
      <c r="B68" s="30" t="s">
        <v>71</v>
      </c>
      <c r="C68" s="30"/>
      <c r="D68" s="30"/>
      <c r="E68" s="30"/>
      <c r="F68" s="30"/>
      <c r="G68" s="31"/>
      <c r="H68" s="8"/>
    </row>
    <row r="69" spans="1:8" x14ac:dyDescent="0.2">
      <c r="A69" s="17" t="s">
        <v>34</v>
      </c>
      <c r="B69" s="221" t="s">
        <v>72</v>
      </c>
      <c r="C69" s="222"/>
      <c r="D69" s="222"/>
      <c r="E69" s="222"/>
      <c r="F69" s="149">
        <f>ROUND((1/12)*0.05,4)*0</f>
        <v>0</v>
      </c>
      <c r="G69" s="33">
        <f t="shared" ref="G69:G74" si="3">ROUND(G$33*F69,2)</f>
        <v>0</v>
      </c>
      <c r="H69" s="8"/>
    </row>
    <row r="70" spans="1:8" x14ac:dyDescent="0.2">
      <c r="A70" s="9" t="s">
        <v>35</v>
      </c>
      <c r="B70" s="223" t="s">
        <v>73</v>
      </c>
      <c r="C70" s="224"/>
      <c r="D70" s="224"/>
      <c r="E70" s="224"/>
      <c r="F70" s="162">
        <f>ROUND((F69*F49),4)</f>
        <v>0</v>
      </c>
      <c r="G70" s="34">
        <f t="shared" si="3"/>
        <v>0</v>
      </c>
      <c r="H70" s="8"/>
    </row>
    <row r="71" spans="1:8" x14ac:dyDescent="0.2">
      <c r="A71" s="9" t="s">
        <v>36</v>
      </c>
      <c r="B71" s="223" t="s">
        <v>197</v>
      </c>
      <c r="C71" s="224"/>
      <c r="D71" s="224"/>
      <c r="E71" s="224"/>
      <c r="F71" s="150">
        <f>ROUND((0.08*0.4*0.9)*(1+0.09+0.09+0.3),2)*0</f>
        <v>0</v>
      </c>
      <c r="G71" s="34">
        <f t="shared" si="3"/>
        <v>0</v>
      </c>
      <c r="H71" s="8"/>
    </row>
    <row r="72" spans="1:8" x14ac:dyDescent="0.2">
      <c r="A72" s="9" t="s">
        <v>37</v>
      </c>
      <c r="B72" s="223" t="s">
        <v>74</v>
      </c>
      <c r="C72" s="224"/>
      <c r="D72" s="224"/>
      <c r="E72" s="224"/>
      <c r="F72" s="150">
        <f>ROUND(100%/30*7/12*100%,4)*0</f>
        <v>0</v>
      </c>
      <c r="G72" s="34">
        <f t="shared" si="3"/>
        <v>0</v>
      </c>
      <c r="H72" s="8"/>
    </row>
    <row r="73" spans="1:8" s="2" customFormat="1" x14ac:dyDescent="0.2">
      <c r="A73" s="9" t="s">
        <v>38</v>
      </c>
      <c r="B73" s="223" t="s">
        <v>124</v>
      </c>
      <c r="C73" s="224"/>
      <c r="D73" s="224"/>
      <c r="E73" s="224"/>
      <c r="F73" s="162">
        <f>ROUND(F72*F50,4)</f>
        <v>0</v>
      </c>
      <c r="G73" s="34">
        <f t="shared" si="3"/>
        <v>0</v>
      </c>
      <c r="H73" s="8"/>
    </row>
    <row r="74" spans="1:8" x14ac:dyDescent="0.2">
      <c r="A74" s="9" t="s">
        <v>40</v>
      </c>
      <c r="B74" s="232" t="s">
        <v>198</v>
      </c>
      <c r="C74" s="233"/>
      <c r="D74" s="233"/>
      <c r="E74" s="233"/>
      <c r="F74" s="89">
        <v>0</v>
      </c>
      <c r="G74" s="35">
        <f t="shared" si="3"/>
        <v>0</v>
      </c>
      <c r="H74" s="8"/>
    </row>
    <row r="75" spans="1:8" x14ac:dyDescent="0.2">
      <c r="A75" s="206" t="s">
        <v>75</v>
      </c>
      <c r="B75" s="207"/>
      <c r="C75" s="207"/>
      <c r="D75" s="207"/>
      <c r="E75" s="207"/>
      <c r="F75" s="36">
        <f>SUM(F69:F74)</f>
        <v>0</v>
      </c>
      <c r="G75" s="37">
        <f>SUM(G69:G74)</f>
        <v>0</v>
      </c>
      <c r="H75" s="8">
        <f>ROUND(G33*F75,2)</f>
        <v>0</v>
      </c>
    </row>
    <row r="76" spans="1:8" x14ac:dyDescent="0.2">
      <c r="A76" s="214" t="s">
        <v>76</v>
      </c>
      <c r="B76" s="215"/>
      <c r="C76" s="215"/>
      <c r="D76" s="215"/>
      <c r="E76" s="215"/>
      <c r="F76" s="216"/>
      <c r="G76" s="217"/>
      <c r="H76" s="8"/>
    </row>
    <row r="77" spans="1:8" s="32" customFormat="1" x14ac:dyDescent="0.2">
      <c r="A77" s="254" t="s">
        <v>125</v>
      </c>
      <c r="B77" s="255"/>
      <c r="C77" s="255"/>
      <c r="D77" s="255"/>
      <c r="E77" s="255"/>
      <c r="F77" s="255"/>
      <c r="G77" s="256"/>
      <c r="H77" s="8"/>
    </row>
    <row r="78" spans="1:8" x14ac:dyDescent="0.2">
      <c r="A78" s="80" t="s">
        <v>34</v>
      </c>
      <c r="B78" s="257" t="s">
        <v>199</v>
      </c>
      <c r="C78" s="258"/>
      <c r="D78" s="258"/>
      <c r="E78" s="258"/>
      <c r="F78" s="81">
        <v>0</v>
      </c>
      <c r="G78" s="33">
        <f t="shared" ref="G78:G83" si="4">ROUND(G$33*F78,2)</f>
        <v>0</v>
      </c>
      <c r="H78" s="8"/>
    </row>
    <row r="79" spans="1:8" x14ac:dyDescent="0.2">
      <c r="A79" s="68" t="s">
        <v>35</v>
      </c>
      <c r="B79" s="227" t="s">
        <v>126</v>
      </c>
      <c r="C79" s="228"/>
      <c r="D79" s="228"/>
      <c r="E79" s="228"/>
      <c r="F79" s="151">
        <f>ROUND(((1/30)/12)*1,4)*0</f>
        <v>0</v>
      </c>
      <c r="G79" s="34">
        <f t="shared" si="4"/>
        <v>0</v>
      </c>
      <c r="H79" s="8"/>
    </row>
    <row r="80" spans="1:8" x14ac:dyDescent="0.2">
      <c r="A80" s="68" t="s">
        <v>36</v>
      </c>
      <c r="B80" s="227" t="s">
        <v>127</v>
      </c>
      <c r="C80" s="228"/>
      <c r="D80" s="228"/>
      <c r="E80" s="228"/>
      <c r="F80" s="151">
        <f>ROUND((((1/30)/12)*5)*0.02,4)*0</f>
        <v>0</v>
      </c>
      <c r="G80" s="34">
        <f t="shared" si="4"/>
        <v>0</v>
      </c>
      <c r="H80" s="8"/>
    </row>
    <row r="81" spans="1:8" x14ac:dyDescent="0.2">
      <c r="A81" s="68" t="s">
        <v>37</v>
      </c>
      <c r="B81" s="227" t="s">
        <v>128</v>
      </c>
      <c r="C81" s="228"/>
      <c r="D81" s="228"/>
      <c r="E81" s="228"/>
      <c r="F81" s="151">
        <f>ROUND((((1/30)/12)*15)*0.05,4)*0</f>
        <v>0</v>
      </c>
      <c r="G81" s="34">
        <f t="shared" si="4"/>
        <v>0</v>
      </c>
      <c r="H81" s="8"/>
    </row>
    <row r="82" spans="1:8" x14ac:dyDescent="0.2">
      <c r="A82" s="68" t="s">
        <v>38</v>
      </c>
      <c r="B82" s="227" t="s">
        <v>200</v>
      </c>
      <c r="C82" s="228"/>
      <c r="D82" s="228"/>
      <c r="E82" s="228"/>
      <c r="F82" s="69">
        <v>0</v>
      </c>
      <c r="G82" s="34">
        <f t="shared" si="4"/>
        <v>0</v>
      </c>
      <c r="H82" s="8"/>
    </row>
    <row r="83" spans="1:8" x14ac:dyDescent="0.2">
      <c r="A83" s="68" t="s">
        <v>40</v>
      </c>
      <c r="B83" s="249" t="s">
        <v>129</v>
      </c>
      <c r="C83" s="250"/>
      <c r="D83" s="250"/>
      <c r="E83" s="250"/>
      <c r="F83" s="148">
        <f>ROUND((((1/30)/12)*5)*0.5,4)*0</f>
        <v>0</v>
      </c>
      <c r="G83" s="35">
        <f t="shared" si="4"/>
        <v>0</v>
      </c>
      <c r="H83" s="8"/>
    </row>
    <row r="84" spans="1:8" x14ac:dyDescent="0.2">
      <c r="A84" s="239" t="s">
        <v>77</v>
      </c>
      <c r="B84" s="231"/>
      <c r="C84" s="231"/>
      <c r="D84" s="231"/>
      <c r="E84" s="231"/>
      <c r="F84" s="78">
        <f>SUM(F78:F83)</f>
        <v>0</v>
      </c>
      <c r="G84" s="79">
        <f>SUM(G78:G83)</f>
        <v>0</v>
      </c>
      <c r="H84" s="8">
        <f>ROUND(G33*F84,2)</f>
        <v>0</v>
      </c>
    </row>
    <row r="85" spans="1:8" s="32" customFormat="1" x14ac:dyDescent="0.2">
      <c r="A85" s="251" t="s">
        <v>78</v>
      </c>
      <c r="B85" s="252"/>
      <c r="C85" s="252"/>
      <c r="D85" s="252"/>
      <c r="E85" s="252"/>
      <c r="F85" s="252"/>
      <c r="G85" s="253"/>
      <c r="H85" s="8"/>
    </row>
    <row r="86" spans="1:8" x14ac:dyDescent="0.2">
      <c r="A86" s="17" t="s">
        <v>34</v>
      </c>
      <c r="B86" s="221" t="s">
        <v>79</v>
      </c>
      <c r="C86" s="222"/>
      <c r="D86" s="222"/>
      <c r="E86" s="222"/>
      <c r="F86" s="149">
        <f xml:space="preserve"> ROUND((((ROUND((1/11)+(1/11)/3, 3))*4)/12)*1%,4)*0</f>
        <v>0</v>
      </c>
      <c r="G86" s="33">
        <f>ROUND(G$33*F86,2)</f>
        <v>0</v>
      </c>
      <c r="H86" s="8"/>
    </row>
    <row r="87" spans="1:8" x14ac:dyDescent="0.2">
      <c r="A87" s="9" t="s">
        <v>35</v>
      </c>
      <c r="B87" s="223" t="s">
        <v>80</v>
      </c>
      <c r="C87" s="224"/>
      <c r="D87" s="224"/>
      <c r="E87" s="224"/>
      <c r="F87" s="88">
        <f>ROUND(F86*F50,4)</f>
        <v>0</v>
      </c>
      <c r="G87" s="34">
        <f>ROUND(G$33*F87,2)</f>
        <v>0</v>
      </c>
      <c r="H87" s="8"/>
    </row>
    <row r="88" spans="1:8" x14ac:dyDescent="0.2">
      <c r="A88" s="9" t="s">
        <v>36</v>
      </c>
      <c r="B88" s="223" t="s">
        <v>81</v>
      </c>
      <c r="C88" s="224"/>
      <c r="D88" s="224"/>
      <c r="E88" s="224"/>
      <c r="F88" s="88">
        <f>ROUND(ROUND(ROUND(((1+1/12)*4)/12,4)*1%,4)*F50,4)</f>
        <v>0</v>
      </c>
      <c r="G88" s="34">
        <f>ROUND(G$33*F88,2)</f>
        <v>0</v>
      </c>
      <c r="H88" s="8"/>
    </row>
    <row r="89" spans="1:8" x14ac:dyDescent="0.2">
      <c r="A89" s="9" t="s">
        <v>37</v>
      </c>
      <c r="B89" s="223" t="s">
        <v>61</v>
      </c>
      <c r="C89" s="224"/>
      <c r="D89" s="224"/>
      <c r="E89" s="224"/>
      <c r="F89" s="88">
        <v>0</v>
      </c>
      <c r="G89" s="35">
        <f>ROUND(G$33*F89,2)</f>
        <v>0</v>
      </c>
      <c r="H89" s="8"/>
    </row>
    <row r="90" spans="1:8" x14ac:dyDescent="0.2">
      <c r="A90" s="240" t="s">
        <v>82</v>
      </c>
      <c r="B90" s="208"/>
      <c r="C90" s="208"/>
      <c r="D90" s="208"/>
      <c r="E90" s="208"/>
      <c r="F90" s="15">
        <f>SUM(F86:F89)</f>
        <v>0</v>
      </c>
      <c r="G90" s="16">
        <f>SUM(G86:G89)</f>
        <v>0</v>
      </c>
      <c r="H90" s="8">
        <f>ROUND(G33*F90,2)</f>
        <v>0</v>
      </c>
    </row>
    <row r="91" spans="1:8" s="32" customFormat="1" x14ac:dyDescent="0.2">
      <c r="A91" s="241" t="s">
        <v>83</v>
      </c>
      <c r="B91" s="242"/>
      <c r="C91" s="242"/>
      <c r="D91" s="242"/>
      <c r="E91" s="242"/>
      <c r="F91" s="242"/>
      <c r="G91" s="243"/>
      <c r="H91" s="8"/>
    </row>
    <row r="92" spans="1:8" x14ac:dyDescent="0.2">
      <c r="A92" s="152" t="s">
        <v>34</v>
      </c>
      <c r="B92" s="244" t="s">
        <v>84</v>
      </c>
      <c r="C92" s="245"/>
      <c r="D92" s="245"/>
      <c r="E92" s="245"/>
      <c r="F92" s="153">
        <f>((1/220)*22)*0</f>
        <v>0</v>
      </c>
      <c r="G92" s="154">
        <f>ROUND(G$33*F92,2)</f>
        <v>0</v>
      </c>
      <c r="H92" s="8"/>
    </row>
    <row r="93" spans="1:8" x14ac:dyDescent="0.2">
      <c r="A93" s="152" t="s">
        <v>35</v>
      </c>
      <c r="B93" s="246" t="s">
        <v>201</v>
      </c>
      <c r="C93" s="247"/>
      <c r="D93" s="247"/>
      <c r="E93" s="248"/>
      <c r="F93" s="155">
        <f>F92*F50</f>
        <v>0</v>
      </c>
      <c r="G93" s="154">
        <f>ROUND(G$34*F93,2)</f>
        <v>0</v>
      </c>
      <c r="H93" s="8"/>
    </row>
    <row r="94" spans="1:8" x14ac:dyDescent="0.2">
      <c r="A94" s="240" t="s">
        <v>85</v>
      </c>
      <c r="B94" s="208"/>
      <c r="C94" s="208"/>
      <c r="D94" s="208"/>
      <c r="E94" s="208"/>
      <c r="F94" s="15">
        <f>SUM(F92:F93)</f>
        <v>0</v>
      </c>
      <c r="G94" s="16">
        <f>SUM(G92:G93)</f>
        <v>0</v>
      </c>
      <c r="H94" s="8">
        <f>ROUND(G33*F94,2)</f>
        <v>0</v>
      </c>
    </row>
    <row r="95" spans="1:8" s="83" customFormat="1" x14ac:dyDescent="0.2">
      <c r="A95" s="234" t="s">
        <v>130</v>
      </c>
      <c r="B95" s="235"/>
      <c r="C95" s="235"/>
      <c r="D95" s="235"/>
      <c r="E95" s="235"/>
      <c r="F95" s="235"/>
      <c r="G95" s="236"/>
      <c r="H95" s="67"/>
    </row>
    <row r="96" spans="1:8" s="63" customFormat="1" x14ac:dyDescent="0.2">
      <c r="A96" s="156" t="s">
        <v>34</v>
      </c>
      <c r="B96" s="237" t="s">
        <v>131</v>
      </c>
      <c r="C96" s="238"/>
      <c r="D96" s="238"/>
      <c r="E96" s="238"/>
      <c r="F96" s="157">
        <f>((((8*13)/12)/220)+((((8*13)/12)/220)*100%))*0</f>
        <v>0</v>
      </c>
      <c r="G96" s="154">
        <f>ROUND(G$33*F96,2)</f>
        <v>0</v>
      </c>
      <c r="H96" s="67"/>
    </row>
    <row r="97" spans="1:8" s="63" customFormat="1" x14ac:dyDescent="0.2">
      <c r="A97" s="152" t="s">
        <v>35</v>
      </c>
      <c r="B97" s="246" t="s">
        <v>201</v>
      </c>
      <c r="C97" s="247"/>
      <c r="D97" s="247"/>
      <c r="E97" s="248"/>
      <c r="F97" s="155">
        <f>F96*F50</f>
        <v>0</v>
      </c>
      <c r="G97" s="154">
        <f>ROUND(G$34*F97,2)</f>
        <v>0</v>
      </c>
      <c r="H97" s="67"/>
    </row>
    <row r="98" spans="1:8" s="63" customFormat="1" x14ac:dyDescent="0.2">
      <c r="A98" s="239" t="s">
        <v>132</v>
      </c>
      <c r="B98" s="231"/>
      <c r="C98" s="231"/>
      <c r="D98" s="231"/>
      <c r="E98" s="231"/>
      <c r="F98" s="78">
        <f>SUM(F96:F96)</f>
        <v>0</v>
      </c>
      <c r="G98" s="79">
        <f>SUM(G96:G96)</f>
        <v>0</v>
      </c>
      <c r="H98" s="67">
        <f>ROUND(G43*F98,2)</f>
        <v>0</v>
      </c>
    </row>
    <row r="99" spans="1:8" x14ac:dyDescent="0.2">
      <c r="A99" s="214" t="s">
        <v>86</v>
      </c>
      <c r="B99" s="215"/>
      <c r="C99" s="215"/>
      <c r="D99" s="215"/>
      <c r="E99" s="215"/>
      <c r="F99" s="216"/>
      <c r="G99" s="217"/>
      <c r="H99" s="8"/>
    </row>
    <row r="100" spans="1:8" x14ac:dyDescent="0.2">
      <c r="A100" s="24" t="s">
        <v>87</v>
      </c>
      <c r="B100" s="218" t="s">
        <v>134</v>
      </c>
      <c r="C100" s="219"/>
      <c r="D100" s="219"/>
      <c r="E100" s="219"/>
      <c r="F100" s="25">
        <f>F84</f>
        <v>0</v>
      </c>
      <c r="G100" s="26">
        <f>G84</f>
        <v>0</v>
      </c>
      <c r="H100" s="8"/>
    </row>
    <row r="101" spans="1:8" x14ac:dyDescent="0.2">
      <c r="A101" s="27" t="s">
        <v>88</v>
      </c>
      <c r="B101" s="197" t="s">
        <v>89</v>
      </c>
      <c r="C101" s="198"/>
      <c r="D101" s="198"/>
      <c r="E101" s="198"/>
      <c r="F101" s="28">
        <f>F90</f>
        <v>0</v>
      </c>
      <c r="G101" s="29">
        <f>G90</f>
        <v>0</v>
      </c>
      <c r="H101" s="8"/>
    </row>
    <row r="102" spans="1:8" x14ac:dyDescent="0.2">
      <c r="A102" s="27" t="s">
        <v>90</v>
      </c>
      <c r="B102" s="197" t="s">
        <v>91</v>
      </c>
      <c r="C102" s="198"/>
      <c r="D102" s="198"/>
      <c r="E102" s="198"/>
      <c r="F102" s="28">
        <f>F94</f>
        <v>0</v>
      </c>
      <c r="G102" s="29">
        <f>G94</f>
        <v>0</v>
      </c>
      <c r="H102" s="8"/>
    </row>
    <row r="103" spans="1:8" x14ac:dyDescent="0.2">
      <c r="A103" s="27" t="s">
        <v>136</v>
      </c>
      <c r="B103" s="203" t="s">
        <v>135</v>
      </c>
      <c r="C103" s="204"/>
      <c r="D103" s="204"/>
      <c r="E103" s="204"/>
      <c r="F103" s="28">
        <f>F98</f>
        <v>0</v>
      </c>
      <c r="G103" s="29">
        <f>G98</f>
        <v>0</v>
      </c>
      <c r="H103" s="8"/>
    </row>
    <row r="104" spans="1:8" x14ac:dyDescent="0.2">
      <c r="A104" s="206" t="s">
        <v>92</v>
      </c>
      <c r="B104" s="207"/>
      <c r="C104" s="207"/>
      <c r="D104" s="207"/>
      <c r="E104" s="207"/>
      <c r="F104" s="208"/>
      <c r="G104" s="7">
        <f>SUM(G100:G103)</f>
        <v>0</v>
      </c>
      <c r="H104" s="8"/>
    </row>
    <row r="105" spans="1:8" x14ac:dyDescent="0.2">
      <c r="A105" s="214" t="s">
        <v>93</v>
      </c>
      <c r="B105" s="215"/>
      <c r="C105" s="215"/>
      <c r="D105" s="215"/>
      <c r="E105" s="215"/>
      <c r="F105" s="216"/>
      <c r="G105" s="217"/>
      <c r="H105" s="8"/>
    </row>
    <row r="106" spans="1:8" x14ac:dyDescent="0.2">
      <c r="A106" s="17" t="s">
        <v>34</v>
      </c>
      <c r="B106" s="221" t="s">
        <v>208</v>
      </c>
      <c r="C106" s="222"/>
      <c r="D106" s="222"/>
      <c r="E106" s="19">
        <f>'Insumos Diversos'!E10</f>
        <v>0</v>
      </c>
      <c r="F106" s="38">
        <v>1</v>
      </c>
      <c r="G106" s="5">
        <f>ROUND(SUM(C106:E106),2)*F106</f>
        <v>0</v>
      </c>
      <c r="H106" s="8"/>
    </row>
    <row r="107" spans="1:8" s="63" customFormat="1" x14ac:dyDescent="0.2">
      <c r="A107" s="68" t="s">
        <v>35</v>
      </c>
      <c r="B107" s="223" t="s">
        <v>146</v>
      </c>
      <c r="C107" s="224"/>
      <c r="D107" s="224"/>
      <c r="E107" s="82">
        <v>0</v>
      </c>
      <c r="F107" s="84">
        <v>1</v>
      </c>
      <c r="G107" s="5">
        <f>ROUND((E107*F107),2)</f>
        <v>0</v>
      </c>
      <c r="H107" s="67"/>
    </row>
    <row r="108" spans="1:8" s="63" customFormat="1" x14ac:dyDescent="0.2">
      <c r="A108" s="68" t="s">
        <v>36</v>
      </c>
      <c r="B108" s="223" t="s">
        <v>146</v>
      </c>
      <c r="C108" s="224"/>
      <c r="D108" s="224"/>
      <c r="E108" s="82">
        <v>0</v>
      </c>
      <c r="F108" s="85">
        <v>1</v>
      </c>
      <c r="G108" s="5">
        <f t="shared" ref="G108" si="5">ROUND((E108*F108),2)</f>
        <v>0</v>
      </c>
      <c r="H108" s="67"/>
    </row>
    <row r="109" spans="1:8" s="63" customFormat="1" x14ac:dyDescent="0.2">
      <c r="A109" s="68" t="s">
        <v>37</v>
      </c>
      <c r="B109" s="223" t="s">
        <v>146</v>
      </c>
      <c r="C109" s="224"/>
      <c r="D109" s="224"/>
      <c r="E109" s="82">
        <v>0</v>
      </c>
      <c r="F109" s="85">
        <v>1</v>
      </c>
      <c r="G109" s="5">
        <f>ROUND((E109*F109)/12,2)</f>
        <v>0</v>
      </c>
      <c r="H109" s="67"/>
    </row>
    <row r="110" spans="1:8" s="63" customFormat="1" x14ac:dyDescent="0.2">
      <c r="A110" s="68" t="s">
        <v>38</v>
      </c>
      <c r="B110" s="232" t="s">
        <v>146</v>
      </c>
      <c r="C110" s="233"/>
      <c r="D110" s="233"/>
      <c r="E110" s="82">
        <v>0</v>
      </c>
      <c r="F110" s="85">
        <v>1</v>
      </c>
      <c r="G110" s="5">
        <f>ROUND((E110*F110)/12,2)</f>
        <v>0</v>
      </c>
      <c r="H110" s="67"/>
    </row>
    <row r="111" spans="1:8" s="63" customFormat="1" x14ac:dyDescent="0.2">
      <c r="A111" s="229" t="s">
        <v>94</v>
      </c>
      <c r="B111" s="230"/>
      <c r="C111" s="230"/>
      <c r="D111" s="230"/>
      <c r="E111" s="230"/>
      <c r="F111" s="231"/>
      <c r="G111" s="7">
        <f>SUM(G106:G110)</f>
        <v>0</v>
      </c>
      <c r="H111" s="67"/>
    </row>
    <row r="112" spans="1:8" x14ac:dyDescent="0.2">
      <c r="A112" s="214" t="s">
        <v>95</v>
      </c>
      <c r="B112" s="215"/>
      <c r="C112" s="215"/>
      <c r="D112" s="215"/>
      <c r="E112" s="215"/>
      <c r="F112" s="216"/>
      <c r="G112" s="217"/>
      <c r="H112" s="8"/>
    </row>
    <row r="113" spans="1:8" s="32" customFormat="1" x14ac:dyDescent="0.2">
      <c r="A113" s="3">
        <v>3</v>
      </c>
      <c r="B113" s="30" t="s">
        <v>96</v>
      </c>
      <c r="C113" s="30"/>
      <c r="D113" s="30"/>
      <c r="E113" s="30"/>
      <c r="F113" s="30"/>
      <c r="G113" s="31"/>
      <c r="H113" s="8"/>
    </row>
    <row r="114" spans="1:8" x14ac:dyDescent="0.2">
      <c r="A114" s="17" t="s">
        <v>34</v>
      </c>
      <c r="B114" s="221" t="s">
        <v>97</v>
      </c>
      <c r="C114" s="222"/>
      <c r="D114" s="222"/>
      <c r="E114" s="222"/>
      <c r="F114" s="87">
        <v>0</v>
      </c>
      <c r="G114" s="18">
        <f>ROUND(G129*F114,2)</f>
        <v>0</v>
      </c>
      <c r="H114" s="8"/>
    </row>
    <row r="115" spans="1:8" x14ac:dyDescent="0.2">
      <c r="A115" s="9" t="s">
        <v>35</v>
      </c>
      <c r="B115" s="223" t="s">
        <v>98</v>
      </c>
      <c r="C115" s="224"/>
      <c r="D115" s="224"/>
      <c r="E115" s="224"/>
      <c r="F115" s="88">
        <v>0</v>
      </c>
      <c r="G115" s="11">
        <f>ROUND(((G129+G114)*F115),2)</f>
        <v>0</v>
      </c>
      <c r="H115" s="8"/>
    </row>
    <row r="116" spans="1:8" x14ac:dyDescent="0.2">
      <c r="A116" s="9" t="s">
        <v>36</v>
      </c>
      <c r="B116" s="225" t="s">
        <v>99</v>
      </c>
      <c r="C116" s="226"/>
      <c r="D116" s="226"/>
      <c r="E116" s="226"/>
      <c r="F116" s="88"/>
      <c r="G116" s="11"/>
      <c r="H116" s="8"/>
    </row>
    <row r="117" spans="1:8" x14ac:dyDescent="0.2">
      <c r="A117" s="9" t="s">
        <v>100</v>
      </c>
      <c r="B117" s="223" t="s">
        <v>101</v>
      </c>
      <c r="C117" s="224"/>
      <c r="D117" s="224"/>
      <c r="E117" s="224"/>
      <c r="F117" s="10">
        <v>0</v>
      </c>
      <c r="G117" s="11">
        <f ca="1">ROUND(G$133*F117,2)</f>
        <v>0</v>
      </c>
      <c r="H117" s="8"/>
    </row>
    <row r="118" spans="1:8" s="2" customFormat="1" x14ac:dyDescent="0.2">
      <c r="A118" s="9" t="s">
        <v>102</v>
      </c>
      <c r="B118" s="223" t="s">
        <v>103</v>
      </c>
      <c r="C118" s="224"/>
      <c r="D118" s="224"/>
      <c r="E118" s="224"/>
      <c r="F118" s="10">
        <v>0</v>
      </c>
      <c r="G118" s="11">
        <f ca="1">ROUND(G$133*F118,2)</f>
        <v>0</v>
      </c>
      <c r="H118" s="8"/>
    </row>
    <row r="119" spans="1:8" x14ac:dyDescent="0.2">
      <c r="A119" s="9" t="s">
        <v>104</v>
      </c>
      <c r="B119" s="223" t="s">
        <v>13</v>
      </c>
      <c r="C119" s="224"/>
      <c r="D119" s="224"/>
      <c r="E119" s="224"/>
      <c r="F119" s="10">
        <v>0</v>
      </c>
      <c r="G119" s="11">
        <f ca="1">ROUND(G$133*F119,2)</f>
        <v>0</v>
      </c>
      <c r="H119" s="8"/>
    </row>
    <row r="120" spans="1:8" x14ac:dyDescent="0.2">
      <c r="A120" s="9" t="s">
        <v>210</v>
      </c>
      <c r="B120" s="227" t="s">
        <v>146</v>
      </c>
      <c r="C120" s="228"/>
      <c r="D120" s="228"/>
      <c r="E120" s="228"/>
      <c r="F120" s="10">
        <v>0</v>
      </c>
      <c r="G120" s="11">
        <f ca="1">ROUND(G$133*F120,2)</f>
        <v>0</v>
      </c>
      <c r="H120" s="8"/>
    </row>
    <row r="121" spans="1:8" x14ac:dyDescent="0.2">
      <c r="A121" s="9"/>
      <c r="B121" s="212" t="s">
        <v>105</v>
      </c>
      <c r="C121" s="213"/>
      <c r="D121" s="213"/>
      <c r="E121" s="213"/>
      <c r="F121" s="39">
        <f>SUM(F117:F120)</f>
        <v>0</v>
      </c>
      <c r="G121" s="40">
        <f ca="1">SUM(G117:G120)</f>
        <v>0</v>
      </c>
      <c r="H121" s="8">
        <f ca="1">ROUND(G133*F121,2)</f>
        <v>0</v>
      </c>
    </row>
    <row r="122" spans="1:8" x14ac:dyDescent="0.2">
      <c r="A122" s="206" t="s">
        <v>106</v>
      </c>
      <c r="B122" s="207"/>
      <c r="C122" s="207"/>
      <c r="D122" s="207"/>
      <c r="E122" s="207"/>
      <c r="F122" s="36">
        <f>SUM(F114,F115,F121)</f>
        <v>0</v>
      </c>
      <c r="G122" s="37">
        <f ca="1">SUM(G114:G120)</f>
        <v>0</v>
      </c>
      <c r="H122" s="8"/>
    </row>
    <row r="123" spans="1:8" x14ac:dyDescent="0.2">
      <c r="A123" s="214" t="s">
        <v>107</v>
      </c>
      <c r="B123" s="215"/>
      <c r="C123" s="215"/>
      <c r="D123" s="215"/>
      <c r="E123" s="215"/>
      <c r="F123" s="216"/>
      <c r="G123" s="217"/>
      <c r="H123" s="8"/>
    </row>
    <row r="124" spans="1:8" x14ac:dyDescent="0.2">
      <c r="A124" s="24" t="s">
        <v>34</v>
      </c>
      <c r="B124" s="218" t="s">
        <v>108</v>
      </c>
      <c r="C124" s="219"/>
      <c r="D124" s="219"/>
      <c r="E124" s="219"/>
      <c r="F124" s="220"/>
      <c r="G124" s="26">
        <f>G33</f>
        <v>2352.09</v>
      </c>
      <c r="H124" s="8"/>
    </row>
    <row r="125" spans="1:8" x14ac:dyDescent="0.2">
      <c r="A125" s="27" t="s">
        <v>35</v>
      </c>
      <c r="B125" s="197" t="s">
        <v>109</v>
      </c>
      <c r="C125" s="198"/>
      <c r="D125" s="198"/>
      <c r="E125" s="198"/>
      <c r="F125" s="199"/>
      <c r="G125" s="29">
        <f>G66</f>
        <v>0</v>
      </c>
      <c r="H125" s="8"/>
    </row>
    <row r="126" spans="1:8" x14ac:dyDescent="0.2">
      <c r="A126" s="27" t="s">
        <v>36</v>
      </c>
      <c r="B126" s="197" t="s">
        <v>110</v>
      </c>
      <c r="C126" s="198"/>
      <c r="D126" s="198"/>
      <c r="E126" s="198"/>
      <c r="F126" s="199"/>
      <c r="G126" s="29">
        <f>G75</f>
        <v>0</v>
      </c>
      <c r="H126" s="8"/>
    </row>
    <row r="127" spans="1:8" x14ac:dyDescent="0.2">
      <c r="A127" s="27" t="s">
        <v>37</v>
      </c>
      <c r="B127" s="197" t="s">
        <v>111</v>
      </c>
      <c r="C127" s="198"/>
      <c r="D127" s="198"/>
      <c r="E127" s="198"/>
      <c r="F127" s="199"/>
      <c r="G127" s="29">
        <f>G104</f>
        <v>0</v>
      </c>
      <c r="H127" s="8"/>
    </row>
    <row r="128" spans="1:8" x14ac:dyDescent="0.2">
      <c r="A128" s="27" t="s">
        <v>38</v>
      </c>
      <c r="B128" s="197" t="s">
        <v>112</v>
      </c>
      <c r="C128" s="198"/>
      <c r="D128" s="198"/>
      <c r="E128" s="198"/>
      <c r="F128" s="199"/>
      <c r="G128" s="29">
        <f>G111</f>
        <v>0</v>
      </c>
      <c r="H128" s="8"/>
    </row>
    <row r="129" spans="1:8" x14ac:dyDescent="0.2">
      <c r="A129" s="27"/>
      <c r="B129" s="200" t="s">
        <v>113</v>
      </c>
      <c r="C129" s="201"/>
      <c r="D129" s="201"/>
      <c r="E129" s="201"/>
      <c r="F129" s="202"/>
      <c r="G129" s="29">
        <f>SUM(G124:G128)</f>
        <v>2352.09</v>
      </c>
      <c r="H129" s="8"/>
    </row>
    <row r="130" spans="1:8" x14ac:dyDescent="0.2">
      <c r="A130" s="27" t="s">
        <v>40</v>
      </c>
      <c r="B130" s="203" t="s">
        <v>114</v>
      </c>
      <c r="C130" s="204"/>
      <c r="D130" s="204"/>
      <c r="E130" s="204"/>
      <c r="F130" s="205"/>
      <c r="G130" s="29">
        <f ca="1">G122</f>
        <v>0</v>
      </c>
      <c r="H130" s="8"/>
    </row>
    <row r="131" spans="1:8" x14ac:dyDescent="0.2">
      <c r="A131" s="206" t="s">
        <v>115</v>
      </c>
      <c r="B131" s="207"/>
      <c r="C131" s="207"/>
      <c r="D131" s="207"/>
      <c r="E131" s="207"/>
      <c r="F131" s="208"/>
      <c r="G131" s="7">
        <f ca="1">SUM(G129:G130)</f>
        <v>2352.09</v>
      </c>
      <c r="H131" s="8">
        <f ca="1">SUM(G124:G130)-G129</f>
        <v>2352.09</v>
      </c>
    </row>
    <row r="132" spans="1:8" x14ac:dyDescent="0.2">
      <c r="A132" s="209" t="s">
        <v>15</v>
      </c>
      <c r="B132" s="210"/>
      <c r="C132" s="210"/>
      <c r="D132" s="210"/>
      <c r="E132" s="210"/>
      <c r="F132" s="210"/>
      <c r="G132" s="211"/>
      <c r="H132" s="8"/>
    </row>
    <row r="133" spans="1:8" x14ac:dyDescent="0.2">
      <c r="A133" s="41"/>
      <c r="B133" s="42" t="s">
        <v>116</v>
      </c>
      <c r="C133" s="42"/>
      <c r="D133" s="42"/>
      <c r="E133" s="42"/>
      <c r="F133" s="43"/>
      <c r="G133" s="44">
        <f ca="1">G131</f>
        <v>2352.09</v>
      </c>
      <c r="H133" s="8"/>
    </row>
    <row r="134" spans="1:8" x14ac:dyDescent="0.2">
      <c r="A134" s="45"/>
      <c r="B134" s="46" t="s">
        <v>117</v>
      </c>
      <c r="C134" s="46"/>
      <c r="D134" s="46"/>
      <c r="E134" s="46"/>
      <c r="F134" s="47">
        <f>F21</f>
        <v>1</v>
      </c>
      <c r="G134" s="158">
        <f ca="1">G133*F134*0</f>
        <v>0</v>
      </c>
      <c r="H134" s="8"/>
    </row>
    <row r="135" spans="1:8" x14ac:dyDescent="0.2">
      <c r="A135" s="48"/>
      <c r="B135" s="49" t="s">
        <v>118</v>
      </c>
      <c r="C135" s="49"/>
      <c r="D135" s="49"/>
      <c r="E135" s="49"/>
      <c r="F135" s="50"/>
      <c r="G135" s="51">
        <f>F21*F22</f>
        <v>1</v>
      </c>
      <c r="H135" s="8"/>
    </row>
    <row r="136" spans="1:8" s="55" customFormat="1" x14ac:dyDescent="0.2">
      <c r="A136" s="52"/>
      <c r="B136" s="195" t="s">
        <v>4</v>
      </c>
      <c r="C136" s="195"/>
      <c r="D136" s="195"/>
      <c r="E136" s="195"/>
      <c r="F136" s="53">
        <f>F22</f>
        <v>1</v>
      </c>
      <c r="G136" s="54">
        <f ca="1">G134*F136</f>
        <v>0</v>
      </c>
      <c r="H136" s="8"/>
    </row>
    <row r="137" spans="1:8" s="55" customFormat="1" ht="13.5" thickBot="1" x14ac:dyDescent="0.25">
      <c r="A137" s="56"/>
      <c r="B137" s="196" t="s">
        <v>5</v>
      </c>
      <c r="C137" s="196"/>
      <c r="D137" s="196"/>
      <c r="E137" s="196"/>
      <c r="F137" s="57">
        <v>12</v>
      </c>
      <c r="G137" s="58">
        <f ca="1">G136*F137</f>
        <v>0</v>
      </c>
      <c r="H137" s="8"/>
    </row>
    <row r="138" spans="1:8" x14ac:dyDescent="0.2">
      <c r="F138" s="91"/>
    </row>
    <row r="145" spans="7:7" x14ac:dyDescent="0.2">
      <c r="G145" s="59"/>
    </row>
  </sheetData>
  <mergeCells count="145">
    <mergeCell ref="A7:E7"/>
    <mergeCell ref="F7:G7"/>
    <mergeCell ref="A8:G9"/>
    <mergeCell ref="A10:E10"/>
    <mergeCell ref="F10:G10"/>
    <mergeCell ref="A11:E11"/>
    <mergeCell ref="F11:G11"/>
    <mergeCell ref="A1:G1"/>
    <mergeCell ref="F2:G2"/>
    <mergeCell ref="A3:G4"/>
    <mergeCell ref="A5:G5"/>
    <mergeCell ref="A6:E6"/>
    <mergeCell ref="F6:G6"/>
    <mergeCell ref="A2:E2"/>
    <mergeCell ref="A16:E16"/>
    <mergeCell ref="F16:G16"/>
    <mergeCell ref="A17:E17"/>
    <mergeCell ref="F17:G17"/>
    <mergeCell ref="A18:E18"/>
    <mergeCell ref="F18:G18"/>
    <mergeCell ref="A12:E12"/>
    <mergeCell ref="F12:G12"/>
    <mergeCell ref="A13:E13"/>
    <mergeCell ref="F13:G13"/>
    <mergeCell ref="A14:G14"/>
    <mergeCell ref="A15:E15"/>
    <mergeCell ref="F15:G15"/>
    <mergeCell ref="A22:E22"/>
    <mergeCell ref="F22:G22"/>
    <mergeCell ref="A23:E23"/>
    <mergeCell ref="F23:G23"/>
    <mergeCell ref="A24:G24"/>
    <mergeCell ref="A25:G25"/>
    <mergeCell ref="A19:E19"/>
    <mergeCell ref="F19:G19"/>
    <mergeCell ref="A20:E20"/>
    <mergeCell ref="F20:G20"/>
    <mergeCell ref="A21:E21"/>
    <mergeCell ref="F21:G21"/>
    <mergeCell ref="B32:E32"/>
    <mergeCell ref="A33:F33"/>
    <mergeCell ref="A34:G34"/>
    <mergeCell ref="A35:G35"/>
    <mergeCell ref="B36:E36"/>
    <mergeCell ref="B37:E37"/>
    <mergeCell ref="B26:E26"/>
    <mergeCell ref="B27:E27"/>
    <mergeCell ref="B28:E28"/>
    <mergeCell ref="B29:E29"/>
    <mergeCell ref="B30:E30"/>
    <mergeCell ref="B31:E31"/>
    <mergeCell ref="B45:E45"/>
    <mergeCell ref="B46:E46"/>
    <mergeCell ref="B47:E47"/>
    <mergeCell ref="B48:E48"/>
    <mergeCell ref="B49:E49"/>
    <mergeCell ref="A50:E50"/>
    <mergeCell ref="B38:E38"/>
    <mergeCell ref="A40:E40"/>
    <mergeCell ref="A41:G41"/>
    <mergeCell ref="B42:E42"/>
    <mergeCell ref="B43:E43"/>
    <mergeCell ref="B44:E44"/>
    <mergeCell ref="B57:D57"/>
    <mergeCell ref="B58:D58"/>
    <mergeCell ref="B59:D59"/>
    <mergeCell ref="B60:D60"/>
    <mergeCell ref="A61:F61"/>
    <mergeCell ref="A62:G62"/>
    <mergeCell ref="A51:G51"/>
    <mergeCell ref="B52:D52"/>
    <mergeCell ref="B53:D53"/>
    <mergeCell ref="B54:D54"/>
    <mergeCell ref="B55:D55"/>
    <mergeCell ref="B56:D56"/>
    <mergeCell ref="B70:E70"/>
    <mergeCell ref="B71:E71"/>
    <mergeCell ref="B72:E72"/>
    <mergeCell ref="B73:E73"/>
    <mergeCell ref="B74:E74"/>
    <mergeCell ref="A75:E75"/>
    <mergeCell ref="B63:E63"/>
    <mergeCell ref="B64:E64"/>
    <mergeCell ref="B65:F65"/>
    <mergeCell ref="A66:F66"/>
    <mergeCell ref="A67:G67"/>
    <mergeCell ref="B69:E69"/>
    <mergeCell ref="B82:E82"/>
    <mergeCell ref="B83:E83"/>
    <mergeCell ref="A84:E84"/>
    <mergeCell ref="A85:G85"/>
    <mergeCell ref="B86:E86"/>
    <mergeCell ref="B87:E87"/>
    <mergeCell ref="A76:G76"/>
    <mergeCell ref="A77:G77"/>
    <mergeCell ref="B78:E78"/>
    <mergeCell ref="B79:E79"/>
    <mergeCell ref="B80:E80"/>
    <mergeCell ref="B81:E81"/>
    <mergeCell ref="A95:G95"/>
    <mergeCell ref="B96:E96"/>
    <mergeCell ref="A98:E98"/>
    <mergeCell ref="A99:G99"/>
    <mergeCell ref="B100:E100"/>
    <mergeCell ref="B101:E101"/>
    <mergeCell ref="B88:E88"/>
    <mergeCell ref="B89:E89"/>
    <mergeCell ref="A90:E90"/>
    <mergeCell ref="A91:G91"/>
    <mergeCell ref="B92:E92"/>
    <mergeCell ref="A94:E94"/>
    <mergeCell ref="B93:E93"/>
    <mergeCell ref="B97:E97"/>
    <mergeCell ref="B114:E114"/>
    <mergeCell ref="B115:E115"/>
    <mergeCell ref="B116:E116"/>
    <mergeCell ref="B117:E117"/>
    <mergeCell ref="B118:E118"/>
    <mergeCell ref="B120:E120"/>
    <mergeCell ref="B102:E102"/>
    <mergeCell ref="B103:E103"/>
    <mergeCell ref="A104:F104"/>
    <mergeCell ref="A105:G105"/>
    <mergeCell ref="A111:F111"/>
    <mergeCell ref="A112:G112"/>
    <mergeCell ref="B107:D107"/>
    <mergeCell ref="B108:D108"/>
    <mergeCell ref="B109:D109"/>
    <mergeCell ref="B110:D110"/>
    <mergeCell ref="B106:D106"/>
    <mergeCell ref="B119:E119"/>
    <mergeCell ref="B136:E136"/>
    <mergeCell ref="B137:E137"/>
    <mergeCell ref="B127:F127"/>
    <mergeCell ref="B128:F128"/>
    <mergeCell ref="B129:F129"/>
    <mergeCell ref="B130:F130"/>
    <mergeCell ref="A131:F131"/>
    <mergeCell ref="A132:G132"/>
    <mergeCell ref="B121:E121"/>
    <mergeCell ref="A122:E122"/>
    <mergeCell ref="A123:G123"/>
    <mergeCell ref="B124:F124"/>
    <mergeCell ref="B125:F125"/>
    <mergeCell ref="B126:F126"/>
  </mergeCells>
  <printOptions horizontalCentered="1"/>
  <pageMargins left="0.98425196850393704" right="0.98425196850393704" top="0.59055118110236227" bottom="0.98425196850393704" header="0.11811023622047245" footer="0.31496062992125984"/>
  <pageSetup paperSize="9" scale="80" firstPageNumber="0" fitToHeight="2" orientation="portrait" r:id="rId1"/>
  <headerFooter alignWithMargins="0">
    <oddHeader>&amp;R&amp;9Planilha MODELO - LICITANTE</oddHeader>
    <oddFooter>&amp;C&amp;9&amp;A - Pag. &amp;P</oddFooter>
  </headerFooter>
  <rowBreaks count="1" manualBreakCount="1">
    <brk id="66" max="6" man="1"/>
  </rowBreaks>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43">
    <pageSetUpPr fitToPage="1"/>
  </sheetPr>
  <dimension ref="A1:L8"/>
  <sheetViews>
    <sheetView view="pageBreakPreview" zoomScaleNormal="100" zoomScaleSheetLayoutView="100" workbookViewId="0">
      <selection activeCell="E9" sqref="E9"/>
    </sheetView>
  </sheetViews>
  <sheetFormatPr defaultColWidth="11.7109375" defaultRowHeight="16.5" x14ac:dyDescent="0.2"/>
  <cols>
    <col min="1" max="1" width="25.5703125" style="60" customWidth="1"/>
    <col min="2" max="2" width="17.140625" style="60" customWidth="1"/>
    <col min="3" max="3" width="18.85546875" style="60" customWidth="1"/>
    <col min="4" max="4" width="7.28515625" style="60" bestFit="1" customWidth="1"/>
    <col min="5" max="6" width="7.42578125" style="60" bestFit="1" customWidth="1"/>
    <col min="7" max="7" width="14.7109375" style="60" customWidth="1"/>
    <col min="8" max="8" width="16.140625" style="60" bestFit="1" customWidth="1"/>
    <col min="9" max="9" width="18.140625" style="60" bestFit="1" customWidth="1"/>
    <col min="10" max="10" width="18" style="60" bestFit="1" customWidth="1"/>
    <col min="11" max="11" width="15" style="60" bestFit="1" customWidth="1"/>
    <col min="12" max="16384" width="11.7109375" style="60"/>
  </cols>
  <sheetData>
    <row r="1" spans="1:12" ht="26.25" customHeight="1" x14ac:dyDescent="0.2">
      <c r="A1" s="324" t="str">
        <f>'TÉCNICO DE IMPRESSORA'!A2:C2</f>
        <v>PROCESSO Nº 055/2025</v>
      </c>
      <c r="B1" s="325"/>
      <c r="C1" s="325"/>
      <c r="D1" s="325"/>
      <c r="E1" s="325"/>
      <c r="F1" s="325"/>
      <c r="G1" s="325"/>
      <c r="H1" s="325"/>
      <c r="I1" s="326"/>
    </row>
    <row r="2" spans="1:12" ht="26.25" customHeight="1" thickBot="1" x14ac:dyDescent="0.25">
      <c r="A2" s="327" t="s">
        <v>119</v>
      </c>
      <c r="B2" s="328"/>
      <c r="C2" s="328"/>
      <c r="D2" s="328"/>
      <c r="E2" s="328"/>
      <c r="F2" s="328"/>
      <c r="G2" s="328"/>
      <c r="H2" s="328"/>
      <c r="I2" s="329"/>
    </row>
    <row r="3" spans="1:12" ht="38.25" customHeight="1" thickBot="1" x14ac:dyDescent="0.25">
      <c r="A3" s="330" t="str">
        <f>'TÉCNICO DE IMPRESSORA'!A3:G4</f>
        <v>OBJETO:  SERVIÇOS DE IMPRESSÃO</v>
      </c>
      <c r="B3" s="331"/>
      <c r="C3" s="331"/>
      <c r="D3" s="331"/>
      <c r="E3" s="331"/>
      <c r="F3" s="331"/>
      <c r="G3" s="331"/>
      <c r="H3" s="331"/>
      <c r="I3" s="332"/>
    </row>
    <row r="4" spans="1:12" s="61" customFormat="1" ht="26.25" thickBot="1" x14ac:dyDescent="0.25">
      <c r="A4" s="333" t="s">
        <v>14</v>
      </c>
      <c r="B4" s="334"/>
      <c r="C4" s="335"/>
      <c r="D4" s="113" t="s">
        <v>142</v>
      </c>
      <c r="E4" s="114" t="s">
        <v>141</v>
      </c>
      <c r="F4" s="114" t="s">
        <v>140</v>
      </c>
      <c r="G4" s="115" t="s">
        <v>18</v>
      </c>
      <c r="H4" s="114" t="s">
        <v>16</v>
      </c>
      <c r="I4" s="116" t="s">
        <v>17</v>
      </c>
    </row>
    <row r="5" spans="1:12" ht="33.75" thickBot="1" x14ac:dyDescent="0.25">
      <c r="A5" s="108" t="str">
        <f>'TÉCNICO DE IMPRESSORA'!F16</f>
        <v>TÉCNICO DE IMPRESSORA</v>
      </c>
      <c r="B5" s="109" t="str">
        <f>'TÉCNICO DE IMPRESSORA'!F20</f>
        <v>8 HORAS DIURNO</v>
      </c>
      <c r="C5" s="109" t="str">
        <f>'TÉCNICO DE IMPRESSORA'!F23</f>
        <v>40 HORAS SEMANAIS</v>
      </c>
      <c r="D5" s="110">
        <f>'TÉCNICO DE IMPRESSORA'!F21</f>
        <v>1</v>
      </c>
      <c r="E5" s="110">
        <f>'TÉCNICO DE IMPRESSORA'!F22</f>
        <v>1</v>
      </c>
      <c r="F5" s="110">
        <f t="shared" ref="F5" si="0">E5*D5</f>
        <v>1</v>
      </c>
      <c r="G5" s="111">
        <f ca="1">'TÉCNICO DE IMPRESSORA'!G134</f>
        <v>0</v>
      </c>
      <c r="H5" s="111">
        <f t="shared" ref="H5" ca="1" si="1">ROUND((G5*E5),2)</f>
        <v>0</v>
      </c>
      <c r="I5" s="112">
        <f t="shared" ref="I5" ca="1" si="2">H5*12</f>
        <v>0</v>
      </c>
      <c r="J5" s="62"/>
      <c r="K5" s="62"/>
    </row>
    <row r="6" spans="1:12" s="100" customFormat="1" ht="28.5" customHeight="1" thickTop="1" thickBot="1" x14ac:dyDescent="0.25">
      <c r="A6" s="321" t="s">
        <v>21</v>
      </c>
      <c r="B6" s="322"/>
      <c r="C6" s="322"/>
      <c r="D6" s="323"/>
      <c r="E6" s="105">
        <f>SUM(E5:E5)</f>
        <v>1</v>
      </c>
      <c r="F6" s="105">
        <f>SUM(F5:F5)</f>
        <v>1</v>
      </c>
      <c r="G6" s="106"/>
      <c r="H6" s="106">
        <f ca="1">SUM(H5:H5)</f>
        <v>0</v>
      </c>
      <c r="I6" s="107">
        <f ca="1">SUM(I5:I5)</f>
        <v>0</v>
      </c>
      <c r="J6" s="99"/>
      <c r="L6" s="99"/>
    </row>
    <row r="7" spans="1:12" ht="17.25" thickTop="1" x14ac:dyDescent="0.2"/>
    <row r="8" spans="1:12" x14ac:dyDescent="0.2">
      <c r="E8" s="102"/>
    </row>
  </sheetData>
  <mergeCells count="5">
    <mergeCell ref="A6:D6"/>
    <mergeCell ref="A1:I1"/>
    <mergeCell ref="A2:I2"/>
    <mergeCell ref="A3:I3"/>
    <mergeCell ref="A4:C4"/>
  </mergeCells>
  <printOptions horizontalCentered="1"/>
  <pageMargins left="0.39370078740157483" right="0.39370078740157483" top="2.0866141732283467" bottom="0.47244094488188981" header="1.4960629921259843" footer="0.31496062992125984"/>
  <pageSetup paperSize="9" orientation="landscape" r:id="rId1"/>
  <headerFooter alignWithMargins="0">
    <oddHeader>&amp;R&amp;9Planilha MODELO - LICITANTE</oddHeader>
    <oddFooter>&amp;C&amp;9&amp;A - Pag.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4</vt:i4>
      </vt:variant>
      <vt:variant>
        <vt:lpstr>Intervalos nomeados</vt:lpstr>
      </vt:variant>
      <vt:variant>
        <vt:i4>4</vt:i4>
      </vt:variant>
    </vt:vector>
  </HeadingPairs>
  <TitlesOfParts>
    <vt:vector size="8" baseType="lpstr">
      <vt:lpstr>OBSERVAÇÃO</vt:lpstr>
      <vt:lpstr>Insumos Diversos</vt:lpstr>
      <vt:lpstr>TÉCNICO DE IMPRESSORA</vt:lpstr>
      <vt:lpstr>Resumo Geral</vt:lpstr>
      <vt:lpstr>'Insumos Diversos'!Area_de_impressao</vt:lpstr>
      <vt:lpstr>'Resumo Geral'!Area_de_impressao</vt:lpstr>
      <vt:lpstr>'TÉCNICO DE IMPRESSORA'!Area_de_impressao</vt:lpstr>
      <vt:lpstr>'Insumos Diversos'!Titulos_de_impressao</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Rosiane de Oliveira</dc:creator>
  <cp:lastModifiedBy>Rogerio Rodrigues Pontes</cp:lastModifiedBy>
  <cp:lastPrinted>2025-09-09T16:25:51Z</cp:lastPrinted>
  <dcterms:created xsi:type="dcterms:W3CDTF">2013-10-22T12:23:02Z</dcterms:created>
  <dcterms:modified xsi:type="dcterms:W3CDTF">2025-09-09T16:25:57Z</dcterms:modified>
</cp:coreProperties>
</file>